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тратегии\5. Ново име и включване в базата с данни\2.DataBase\"/>
    </mc:Choice>
  </mc:AlternateContent>
  <xr:revisionPtr revIDLastSave="0" documentId="13_ncr:1_{B401E5EB-8203-4630-B08D-D4575D5C3EAA}" xr6:coauthVersionLast="37" xr6:coauthVersionMax="37" xr10:uidLastSave="{00000000-0000-0000-0000-000000000000}"/>
  <bookViews>
    <workbookView xWindow="0" yWindow="0" windowWidth="24675" windowHeight="12150" xr2:uid="{00000000-000D-0000-FFFF-FFFF00000000}"/>
  </bookViews>
  <sheets>
    <sheet name="1" sheetId="1" r:id="rId1"/>
    <sheet name="2" sheetId="2" r:id="rId2"/>
    <sheet name="3" sheetId="3" r:id="rId3"/>
  </sheets>
  <calcPr calcId="162913"/>
</workbook>
</file>

<file path=xl/calcChain.xml><?xml version="1.0" encoding="utf-8"?>
<calcChain xmlns="http://schemas.openxmlformats.org/spreadsheetml/2006/main">
  <c r="AP4" i="3" l="1"/>
  <c r="AJ4" i="3"/>
  <c r="AI4" i="3"/>
  <c r="AE4" i="3"/>
  <c r="M4" i="3"/>
  <c r="L4" i="3"/>
  <c r="K4" i="3"/>
  <c r="AP4" i="2"/>
  <c r="AJ4" i="2"/>
  <c r="AI4" i="2"/>
  <c r="AE4" i="2"/>
  <c r="M4" i="2"/>
  <c r="L4" i="2"/>
  <c r="K4" i="2"/>
  <c r="M4" i="1"/>
  <c r="L4" i="1"/>
  <c r="K4" i="1"/>
  <c r="AE4" i="1"/>
  <c r="AI4" i="1"/>
  <c r="AJ4" i="1"/>
  <c r="AP4" i="1"/>
  <c r="BQ9" i="2"/>
  <c r="BR9" i="2" s="1"/>
  <c r="BQ14" i="2"/>
  <c r="BR14" i="2" s="1"/>
  <c r="BQ11" i="2"/>
  <c r="BR11" i="2" s="1"/>
  <c r="BQ12" i="2"/>
  <c r="BR12" i="2" s="1"/>
  <c r="BQ10" i="2"/>
  <c r="BR10" i="2" s="1"/>
  <c r="BQ17" i="2"/>
  <c r="BR17" i="2" s="1"/>
  <c r="BQ18" i="2"/>
  <c r="BR18" i="2" s="1"/>
  <c r="BQ15" i="2"/>
  <c r="BR15" i="2" s="1"/>
  <c r="BQ13" i="2"/>
  <c r="BR13" i="2" s="1"/>
  <c r="BQ16" i="2"/>
  <c r="BR16" i="2" s="1"/>
  <c r="BQ19" i="2"/>
  <c r="BR19" i="2" s="1"/>
  <c r="BQ23" i="2"/>
  <c r="BR23" i="2" s="1"/>
  <c r="BQ21" i="2"/>
  <c r="BR21" i="2" s="1"/>
  <c r="BQ22" i="2"/>
  <c r="BR22" i="2" s="1"/>
  <c r="BQ24" i="2"/>
  <c r="BR24" i="2" s="1"/>
  <c r="BQ25" i="2"/>
  <c r="BR25" i="2" s="1"/>
  <c r="BQ20" i="2"/>
  <c r="BR20" i="2" s="1"/>
  <c r="BQ8" i="2"/>
  <c r="BR8" i="2" s="1"/>
  <c r="BG9" i="2"/>
  <c r="BH9" i="2"/>
  <c r="BI9" i="2" s="1"/>
  <c r="BJ9" i="2"/>
  <c r="BG14" i="2"/>
  <c r="BH14" i="2"/>
  <c r="BI14" i="2" s="1"/>
  <c r="BL14" i="2" s="1"/>
  <c r="BS14" i="2" s="1"/>
  <c r="BJ14" i="2"/>
  <c r="BG11" i="2"/>
  <c r="BH11" i="2"/>
  <c r="BI11" i="2" s="1"/>
  <c r="BJ11" i="2"/>
  <c r="BG12" i="2"/>
  <c r="BH12" i="2"/>
  <c r="BI12" i="2" s="1"/>
  <c r="BJ12" i="2"/>
  <c r="BG10" i="2"/>
  <c r="BH10" i="2"/>
  <c r="BI10" i="2" s="1"/>
  <c r="BJ10" i="2"/>
  <c r="BM10" i="2" s="1"/>
  <c r="BU10" i="2" s="1"/>
  <c r="BG17" i="2"/>
  <c r="BH17" i="2"/>
  <c r="BI17" i="2" s="1"/>
  <c r="BJ17" i="2"/>
  <c r="BG18" i="2"/>
  <c r="BH18" i="2"/>
  <c r="BI18" i="2" s="1"/>
  <c r="BJ18" i="2"/>
  <c r="BG15" i="2"/>
  <c r="BH15" i="2"/>
  <c r="BI15" i="2" s="1"/>
  <c r="BL15" i="2" s="1"/>
  <c r="BS15" i="2" s="1"/>
  <c r="BJ15" i="2"/>
  <c r="BG13" i="2"/>
  <c r="BH13" i="2"/>
  <c r="BI13" i="2" s="1"/>
  <c r="BJ13" i="2"/>
  <c r="BG16" i="2"/>
  <c r="BH16" i="2"/>
  <c r="BI16" i="2" s="1"/>
  <c r="BL16" i="2" s="1"/>
  <c r="BS16" i="2" s="1"/>
  <c r="BJ16" i="2"/>
  <c r="BG19" i="2"/>
  <c r="BH19" i="2"/>
  <c r="BI19" i="2" s="1"/>
  <c r="BL19" i="2" s="1"/>
  <c r="BS19" i="2" s="1"/>
  <c r="BJ19" i="2"/>
  <c r="BM19" i="2" s="1"/>
  <c r="BU19" i="2" s="1"/>
  <c r="BG23" i="2"/>
  <c r="BH23" i="2"/>
  <c r="BI23" i="2" s="1"/>
  <c r="BJ23" i="2"/>
  <c r="BG21" i="2"/>
  <c r="BH21" i="2"/>
  <c r="BI21" i="2" s="1"/>
  <c r="BJ21" i="2"/>
  <c r="BG22" i="2"/>
  <c r="BH22" i="2"/>
  <c r="BI22" i="2" s="1"/>
  <c r="BJ22" i="2"/>
  <c r="BG24" i="2"/>
  <c r="BH24" i="2"/>
  <c r="BI24" i="2" s="1"/>
  <c r="BJ24" i="2"/>
  <c r="BG25" i="2"/>
  <c r="BH25" i="2"/>
  <c r="BI25" i="2" s="1"/>
  <c r="BJ25" i="2"/>
  <c r="BG20" i="2"/>
  <c r="BM20" i="2" s="1"/>
  <c r="BU20" i="2" s="1"/>
  <c r="BH20" i="2"/>
  <c r="BI20" i="2" s="1"/>
  <c r="BJ20" i="2"/>
  <c r="BH8" i="2"/>
  <c r="BQ8" i="3"/>
  <c r="BR8" i="3" s="1"/>
  <c r="BQ16" i="3"/>
  <c r="BR16" i="3" s="1"/>
  <c r="BQ12" i="3"/>
  <c r="BR12" i="3" s="1"/>
  <c r="BQ9" i="3"/>
  <c r="BR9" i="3" s="1"/>
  <c r="BQ13" i="3"/>
  <c r="BR13" i="3" s="1"/>
  <c r="BQ17" i="3"/>
  <c r="BR17" i="3" s="1"/>
  <c r="BQ10" i="3"/>
  <c r="BR10" i="3" s="1"/>
  <c r="BQ15" i="3"/>
  <c r="BR15" i="3" s="1"/>
  <c r="BQ18" i="3"/>
  <c r="BR18" i="3" s="1"/>
  <c r="BQ11" i="3"/>
  <c r="BR11" i="3" s="1"/>
  <c r="BQ14" i="3"/>
  <c r="BR14" i="3" s="1"/>
  <c r="BG8" i="3"/>
  <c r="BH8" i="3"/>
  <c r="BI8" i="3" s="1"/>
  <c r="BJ8" i="3"/>
  <c r="BG16" i="3"/>
  <c r="BH16" i="3"/>
  <c r="BI16" i="3" s="1"/>
  <c r="BL16" i="3" s="1"/>
  <c r="BS16" i="3" s="1"/>
  <c r="BJ16" i="3"/>
  <c r="BG12" i="3"/>
  <c r="BH12" i="3"/>
  <c r="BI12" i="3" s="1"/>
  <c r="BL12" i="3" s="1"/>
  <c r="BS12" i="3" s="1"/>
  <c r="BJ12" i="3"/>
  <c r="BM12" i="3" s="1"/>
  <c r="BU12" i="3" s="1"/>
  <c r="BG9" i="3"/>
  <c r="BH9" i="3"/>
  <c r="BI9" i="3" s="1"/>
  <c r="BJ9" i="3"/>
  <c r="BM9" i="3" s="1"/>
  <c r="BU9" i="3" s="1"/>
  <c r="BG13" i="3"/>
  <c r="BH13" i="3"/>
  <c r="BI13" i="3" s="1"/>
  <c r="BJ13" i="3"/>
  <c r="BG17" i="3"/>
  <c r="BH17" i="3"/>
  <c r="BI17" i="3" s="1"/>
  <c r="BJ17" i="3"/>
  <c r="BM17" i="3" s="1"/>
  <c r="BU17" i="3" s="1"/>
  <c r="BG10" i="3"/>
  <c r="BH10" i="3"/>
  <c r="BI10" i="3" s="1"/>
  <c r="BJ10" i="3"/>
  <c r="BG15" i="3"/>
  <c r="BH15" i="3"/>
  <c r="BI15" i="3" s="1"/>
  <c r="BJ15" i="3"/>
  <c r="BM15" i="3" s="1"/>
  <c r="BU15" i="3" s="1"/>
  <c r="BG18" i="3"/>
  <c r="BH18" i="3"/>
  <c r="BI18" i="3" s="1"/>
  <c r="BJ18" i="3"/>
  <c r="BG11" i="3"/>
  <c r="BH11" i="3"/>
  <c r="BI11" i="3" s="1"/>
  <c r="BJ11" i="3"/>
  <c r="BH14" i="3"/>
  <c r="BM13" i="3" l="1"/>
  <c r="BU13" i="3" s="1"/>
  <c r="BM11" i="3"/>
  <c r="BU11" i="3" s="1"/>
  <c r="BM16" i="3"/>
  <c r="BU16" i="3" s="1"/>
  <c r="BV16" i="3" s="1"/>
  <c r="BM18" i="3"/>
  <c r="BU18" i="3" s="1"/>
  <c r="BL17" i="2"/>
  <c r="BS17" i="2" s="1"/>
  <c r="BM9" i="2"/>
  <c r="BU9" i="2" s="1"/>
  <c r="BL9" i="2"/>
  <c r="BS9" i="2" s="1"/>
  <c r="BL9" i="3"/>
  <c r="BS9" i="3" s="1"/>
  <c r="BT9" i="3" s="1"/>
  <c r="BM13" i="2"/>
  <c r="BU13" i="2" s="1"/>
  <c r="BL12" i="2"/>
  <c r="BS12" i="2" s="1"/>
  <c r="BT12" i="2" s="1"/>
  <c r="BM22" i="2"/>
  <c r="BU22" i="2" s="1"/>
  <c r="BL11" i="3"/>
  <c r="BS11" i="3" s="1"/>
  <c r="BT11" i="3" s="1"/>
  <c r="BM10" i="3"/>
  <c r="BU10" i="3" s="1"/>
  <c r="BL10" i="3"/>
  <c r="BS10" i="3" s="1"/>
  <c r="BT10" i="3" s="1"/>
  <c r="BM21" i="2"/>
  <c r="BU21" i="2" s="1"/>
  <c r="BV21" i="2" s="1"/>
  <c r="BR4" i="2"/>
  <c r="BR4" i="3"/>
  <c r="BQ4" i="3"/>
  <c r="BM15" i="2"/>
  <c r="BU15" i="2" s="1"/>
  <c r="BV15" i="2" s="1"/>
  <c r="BL11" i="2"/>
  <c r="BS11" i="2" s="1"/>
  <c r="BT11" i="2" s="1"/>
  <c r="BM18" i="2"/>
  <c r="BU18" i="2" s="1"/>
  <c r="BQ4" i="2"/>
  <c r="BM24" i="2"/>
  <c r="BU24" i="2" s="1"/>
  <c r="BV24" i="2" s="1"/>
  <c r="BL23" i="2"/>
  <c r="BS23" i="2" s="1"/>
  <c r="BT23" i="2" s="1"/>
  <c r="BM12" i="2"/>
  <c r="BU12" i="2" s="1"/>
  <c r="BV12" i="2" s="1"/>
  <c r="BL13" i="2"/>
  <c r="BS13" i="2" s="1"/>
  <c r="BT13" i="2" s="1"/>
  <c r="BM25" i="2"/>
  <c r="BU25" i="2" s="1"/>
  <c r="BV25" i="2" s="1"/>
  <c r="BM11" i="2"/>
  <c r="BU11" i="2" s="1"/>
  <c r="BV11" i="2" s="1"/>
  <c r="BK9" i="2"/>
  <c r="BN9" i="2" s="1"/>
  <c r="BW9" i="2" s="1"/>
  <c r="BX9" i="2" s="1"/>
  <c r="BK11" i="2"/>
  <c r="BN11" i="2" s="1"/>
  <c r="BW11" i="2" s="1"/>
  <c r="BX11" i="2" s="1"/>
  <c r="BL13" i="3"/>
  <c r="BS13" i="3" s="1"/>
  <c r="BT13" i="3" s="1"/>
  <c r="BM23" i="2"/>
  <c r="BU23" i="2" s="1"/>
  <c r="BV23" i="2" s="1"/>
  <c r="BM16" i="2"/>
  <c r="BU16" i="2" s="1"/>
  <c r="BV16" i="2" s="1"/>
  <c r="BK10" i="2"/>
  <c r="BN10" i="2" s="1"/>
  <c r="BW10" i="2" s="1"/>
  <c r="BX10" i="2" s="1"/>
  <c r="BL18" i="3"/>
  <c r="BS18" i="3" s="1"/>
  <c r="BT18" i="3" s="1"/>
  <c r="BL25" i="2"/>
  <c r="BS25" i="2" s="1"/>
  <c r="BT25" i="2" s="1"/>
  <c r="BL22" i="2"/>
  <c r="BS22" i="2" s="1"/>
  <c r="BT22" i="2" s="1"/>
  <c r="BK13" i="2"/>
  <c r="BN13" i="2" s="1"/>
  <c r="BW13" i="2" s="1"/>
  <c r="BX13" i="2" s="1"/>
  <c r="BL18" i="2"/>
  <c r="BS18" i="2" s="1"/>
  <c r="BT18" i="2" s="1"/>
  <c r="BL10" i="2"/>
  <c r="BS10" i="2" s="1"/>
  <c r="BT10" i="2" s="1"/>
  <c r="BL17" i="3"/>
  <c r="BS17" i="3" s="1"/>
  <c r="BT17" i="3" s="1"/>
  <c r="BM8" i="3"/>
  <c r="BM14" i="2"/>
  <c r="BU14" i="2" s="1"/>
  <c r="BV14" i="2" s="1"/>
  <c r="BL15" i="3"/>
  <c r="BS15" i="3" s="1"/>
  <c r="BT15" i="3" s="1"/>
  <c r="BL8" i="3"/>
  <c r="BL20" i="2"/>
  <c r="BS20" i="2" s="1"/>
  <c r="BT20" i="2" s="1"/>
  <c r="BL24" i="2"/>
  <c r="BS24" i="2" s="1"/>
  <c r="BT24" i="2" s="1"/>
  <c r="BL21" i="2"/>
  <c r="BS21" i="2" s="1"/>
  <c r="BT21" i="2" s="1"/>
  <c r="BM17" i="2"/>
  <c r="BU17" i="2" s="1"/>
  <c r="BV17" i="2" s="1"/>
  <c r="BK23" i="2"/>
  <c r="BN23" i="2" s="1"/>
  <c r="BW23" i="2" s="1"/>
  <c r="BX23" i="2" s="1"/>
  <c r="BK15" i="2"/>
  <c r="BN15" i="2" s="1"/>
  <c r="BW15" i="2" s="1"/>
  <c r="BX15" i="2" s="1"/>
  <c r="BK12" i="2"/>
  <c r="BN12" i="2" s="1"/>
  <c r="BW12" i="2" s="1"/>
  <c r="BX12" i="2" s="1"/>
  <c r="BK16" i="2"/>
  <c r="BN16" i="2" s="1"/>
  <c r="BW16" i="2" s="1"/>
  <c r="BK17" i="2"/>
  <c r="BN17" i="2" s="1"/>
  <c r="BW17" i="2" s="1"/>
  <c r="BX17" i="2" s="1"/>
  <c r="BK14" i="2"/>
  <c r="BN14" i="2" s="1"/>
  <c r="BW14" i="2" s="1"/>
  <c r="BX14" i="2" s="1"/>
  <c r="BK19" i="2"/>
  <c r="BN19" i="2" s="1"/>
  <c r="BW19" i="2" s="1"/>
  <c r="BX19" i="2" s="1"/>
  <c r="BK18" i="2"/>
  <c r="BN18" i="2" s="1"/>
  <c r="BW18" i="2" s="1"/>
  <c r="BX18" i="2" s="1"/>
  <c r="BT9" i="2"/>
  <c r="BV9" i="2"/>
  <c r="BX16" i="2"/>
  <c r="BT19" i="2"/>
  <c r="BV19" i="2"/>
  <c r="BV10" i="2"/>
  <c r="BT17" i="2"/>
  <c r="BV18" i="2"/>
  <c r="BV22" i="2"/>
  <c r="BT16" i="2"/>
  <c r="BV20" i="2"/>
  <c r="BV13" i="2"/>
  <c r="BT15" i="2"/>
  <c r="BT14" i="2"/>
  <c r="BK20" i="2"/>
  <c r="BN20" i="2" s="1"/>
  <c r="BW20" i="2" s="1"/>
  <c r="BX20" i="2" s="1"/>
  <c r="BK22" i="2"/>
  <c r="BN22" i="2" s="1"/>
  <c r="BW22" i="2" s="1"/>
  <c r="BX22" i="2" s="1"/>
  <c r="BK21" i="2"/>
  <c r="BN21" i="2" s="1"/>
  <c r="BW21" i="2" s="1"/>
  <c r="BX21" i="2" s="1"/>
  <c r="BK24" i="2"/>
  <c r="BN24" i="2" s="1"/>
  <c r="BW24" i="2" s="1"/>
  <c r="BX24" i="2" s="1"/>
  <c r="BK25" i="2"/>
  <c r="BN25" i="2" s="1"/>
  <c r="BW25" i="2" s="1"/>
  <c r="BX25" i="2" s="1"/>
  <c r="BV9" i="3"/>
  <c r="BT16" i="3"/>
  <c r="BV11" i="3"/>
  <c r="BV15" i="3"/>
  <c r="BV17" i="3"/>
  <c r="BV18" i="3"/>
  <c r="BV10" i="3"/>
  <c r="BV13" i="3"/>
  <c r="BT12" i="3"/>
  <c r="BV12" i="3"/>
  <c r="BK18" i="3"/>
  <c r="BN18" i="3" s="1"/>
  <c r="BW18" i="3" s="1"/>
  <c r="BX18" i="3" s="1"/>
  <c r="BK17" i="3"/>
  <c r="BN17" i="3" s="1"/>
  <c r="BW17" i="3" s="1"/>
  <c r="BX17" i="3" s="1"/>
  <c r="BK13" i="3"/>
  <c r="BN13" i="3" s="1"/>
  <c r="BW13" i="3" s="1"/>
  <c r="BX13" i="3" s="1"/>
  <c r="BK9" i="3"/>
  <c r="BN9" i="3" s="1"/>
  <c r="BW9" i="3" s="1"/>
  <c r="BX9" i="3" s="1"/>
  <c r="BK12" i="3"/>
  <c r="BN12" i="3" s="1"/>
  <c r="BW12" i="3" s="1"/>
  <c r="BX12" i="3" s="1"/>
  <c r="BK16" i="3"/>
  <c r="BN16" i="3" s="1"/>
  <c r="BW16" i="3" s="1"/>
  <c r="BX16" i="3" s="1"/>
  <c r="BK8" i="3"/>
  <c r="BN8" i="3" s="1"/>
  <c r="BK10" i="3"/>
  <c r="BN10" i="3" s="1"/>
  <c r="BW10" i="3" s="1"/>
  <c r="BX10" i="3" s="1"/>
  <c r="BK11" i="3"/>
  <c r="BN11" i="3" s="1"/>
  <c r="BW11" i="3" s="1"/>
  <c r="BX11" i="3" s="1"/>
  <c r="BK15" i="3"/>
  <c r="BN15" i="3" s="1"/>
  <c r="BW15" i="3" s="1"/>
  <c r="BX15" i="3" s="1"/>
  <c r="BG8" i="2"/>
  <c r="BI8" i="2"/>
  <c r="BJ8" i="2"/>
  <c r="BJ14" i="3"/>
  <c r="BJ2" i="3" s="1"/>
  <c r="BK14" i="3"/>
  <c r="BG14" i="3"/>
  <c r="BG1" i="3"/>
  <c r="BG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G3" i="3"/>
  <c r="BG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G2" i="3"/>
  <c r="BE1" i="3"/>
  <c r="BD1" i="3"/>
  <c r="BC1" i="3"/>
  <c r="BB1" i="3"/>
  <c r="BA1" i="3"/>
  <c r="AZ1" i="3"/>
  <c r="AY1" i="3"/>
  <c r="AX1" i="3"/>
  <c r="AW1" i="3"/>
  <c r="AV1" i="3"/>
  <c r="AU1" i="3"/>
  <c r="AT1" i="3"/>
  <c r="AS1" i="3"/>
  <c r="AR1" i="3"/>
  <c r="AQ1" i="3"/>
  <c r="AP1" i="3"/>
  <c r="AO1" i="3"/>
  <c r="AN1" i="3"/>
  <c r="AM1" i="3"/>
  <c r="AL1" i="3"/>
  <c r="AK1" i="3"/>
  <c r="AJ1" i="3"/>
  <c r="AI1" i="3"/>
  <c r="AH1" i="3"/>
  <c r="AG1" i="3"/>
  <c r="AF1" i="3"/>
  <c r="AE1" i="3"/>
  <c r="AD1" i="3"/>
  <c r="AC1" i="3"/>
  <c r="AB1" i="3"/>
  <c r="AA1" i="3"/>
  <c r="Z1" i="3"/>
  <c r="Y1" i="3"/>
  <c r="X1" i="3"/>
  <c r="W1" i="3"/>
  <c r="V1" i="3"/>
  <c r="U1" i="3"/>
  <c r="T1" i="3"/>
  <c r="S1" i="3"/>
  <c r="R1" i="3"/>
  <c r="Q1" i="3"/>
  <c r="P1" i="3"/>
  <c r="O1" i="3"/>
  <c r="N1" i="3"/>
  <c r="M1" i="3"/>
  <c r="L1" i="3"/>
  <c r="K1" i="3"/>
  <c r="J1" i="3"/>
  <c r="G1" i="3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G3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G2" i="2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G1" i="2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BE1" i="1"/>
  <c r="BD1" i="1"/>
  <c r="BC1" i="1"/>
  <c r="BB1" i="1"/>
  <c r="BA1" i="1"/>
  <c r="AZ1" i="1"/>
  <c r="CC20" i="1" s="1"/>
  <c r="AY1" i="1"/>
  <c r="CB16" i="1" s="1"/>
  <c r="AX1" i="1"/>
  <c r="AW1" i="1"/>
  <c r="AV1" i="1"/>
  <c r="AU1" i="1"/>
  <c r="AT1" i="1"/>
  <c r="AS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CD8" i="1" s="1"/>
  <c r="L1" i="1"/>
  <c r="K1" i="1"/>
  <c r="J1" i="1"/>
  <c r="G3" i="1"/>
  <c r="G2" i="1"/>
  <c r="G1" i="1"/>
  <c r="BU8" i="3" l="1"/>
  <c r="BV8" i="3" s="1"/>
  <c r="BS8" i="3"/>
  <c r="BW8" i="3"/>
  <c r="BN14" i="3"/>
  <c r="BW14" i="3" s="1"/>
  <c r="BJ3" i="3"/>
  <c r="BJ1" i="3"/>
  <c r="CB13" i="3"/>
  <c r="CB17" i="3"/>
  <c r="CB15" i="3"/>
  <c r="CB10" i="3"/>
  <c r="CB16" i="3"/>
  <c r="CB9" i="3"/>
  <c r="CB18" i="3"/>
  <c r="CB14" i="3"/>
  <c r="CB11" i="3"/>
  <c r="CB12" i="3"/>
  <c r="CB8" i="3"/>
  <c r="BM14" i="3"/>
  <c r="BU14" i="3" s="1"/>
  <c r="BV14" i="3" s="1"/>
  <c r="CC15" i="3"/>
  <c r="CC13" i="3"/>
  <c r="CC17" i="3"/>
  <c r="CC16" i="3"/>
  <c r="CC9" i="3"/>
  <c r="CC18" i="3"/>
  <c r="CC14" i="3"/>
  <c r="CC11" i="3"/>
  <c r="CC12" i="3"/>
  <c r="CC8" i="3"/>
  <c r="CC10" i="3"/>
  <c r="CD15" i="3"/>
  <c r="CD13" i="3"/>
  <c r="CD17" i="3"/>
  <c r="CD8" i="3"/>
  <c r="CD11" i="3"/>
  <c r="CD16" i="3"/>
  <c r="CD9" i="3"/>
  <c r="CD18" i="3"/>
  <c r="CD14" i="3"/>
  <c r="CD10" i="3"/>
  <c r="CD12" i="3"/>
  <c r="BL8" i="2"/>
  <c r="BL4" i="2" s="1"/>
  <c r="CC17" i="2"/>
  <c r="CC12" i="2"/>
  <c r="CC14" i="2"/>
  <c r="CC23" i="2"/>
  <c r="CC20" i="2"/>
  <c r="CC16" i="2"/>
  <c r="CC15" i="2"/>
  <c r="CC24" i="2"/>
  <c r="CC11" i="2"/>
  <c r="CC22" i="2"/>
  <c r="CC10" i="2"/>
  <c r="CC18" i="2"/>
  <c r="CC25" i="2"/>
  <c r="CC21" i="2"/>
  <c r="CC13" i="2"/>
  <c r="CC19" i="2"/>
  <c r="CC9" i="2"/>
  <c r="CC8" i="2"/>
  <c r="CD13" i="2"/>
  <c r="CD19" i="2"/>
  <c r="CD9" i="2"/>
  <c r="CD8" i="2"/>
  <c r="CD17" i="2"/>
  <c r="CD12" i="2"/>
  <c r="CD14" i="2"/>
  <c r="CD23" i="2"/>
  <c r="CD20" i="2"/>
  <c r="CD16" i="2"/>
  <c r="CD10" i="2"/>
  <c r="CD15" i="2"/>
  <c r="CD21" i="2"/>
  <c r="CD24" i="2"/>
  <c r="CD11" i="2"/>
  <c r="CD22" i="2"/>
  <c r="CD25" i="2"/>
  <c r="CD18" i="2"/>
  <c r="CB12" i="2"/>
  <c r="CB14" i="2"/>
  <c r="CB23" i="2"/>
  <c r="CB20" i="2"/>
  <c r="CB16" i="2"/>
  <c r="CB13" i="2"/>
  <c r="CB15" i="2"/>
  <c r="CB24" i="2"/>
  <c r="CB11" i="2"/>
  <c r="CB22" i="2"/>
  <c r="CB10" i="2"/>
  <c r="CB19" i="2"/>
  <c r="CB25" i="2"/>
  <c r="CB21" i="2"/>
  <c r="CB18" i="2"/>
  <c r="CB9" i="2"/>
  <c r="CB8" i="2"/>
  <c r="CB17" i="2"/>
  <c r="BM8" i="2"/>
  <c r="CB19" i="1"/>
  <c r="CB11" i="1"/>
  <c r="CC18" i="1"/>
  <c r="CC14" i="1"/>
  <c r="CD24" i="1"/>
  <c r="CD13" i="1"/>
  <c r="CB21" i="1"/>
  <c r="CB9" i="1"/>
  <c r="CC24" i="1"/>
  <c r="CC13" i="1"/>
  <c r="CD23" i="1"/>
  <c r="CD20" i="1"/>
  <c r="CB10" i="1"/>
  <c r="CB22" i="1"/>
  <c r="CB8" i="1"/>
  <c r="CC17" i="1"/>
  <c r="CC12" i="1"/>
  <c r="CD18" i="1"/>
  <c r="CD14" i="1"/>
  <c r="CB23" i="1"/>
  <c r="CB20" i="1"/>
  <c r="CC15" i="1"/>
  <c r="CC16" i="1"/>
  <c r="CD17" i="1"/>
  <c r="CD12" i="1"/>
  <c r="CB24" i="1"/>
  <c r="CB13" i="1"/>
  <c r="CC21" i="1"/>
  <c r="CC9" i="1"/>
  <c r="CD15" i="1"/>
  <c r="CD16" i="1"/>
  <c r="CB18" i="1"/>
  <c r="CB14" i="1"/>
  <c r="CC19" i="1"/>
  <c r="CC11" i="1"/>
  <c r="CD21" i="1"/>
  <c r="CD9" i="1"/>
  <c r="CB17" i="1"/>
  <c r="CB12" i="1"/>
  <c r="CC10" i="1"/>
  <c r="CC22" i="1"/>
  <c r="CC8" i="1"/>
  <c r="CD19" i="1"/>
  <c r="CD11" i="1"/>
  <c r="CB15" i="1"/>
  <c r="CC23" i="1"/>
  <c r="CD10" i="1"/>
  <c r="CD22" i="1"/>
  <c r="BK8" i="2"/>
  <c r="BN8" i="2" s="1"/>
  <c r="BN4" i="2" s="1"/>
  <c r="BQ1" i="3"/>
  <c r="BQ2" i="3"/>
  <c r="BX14" i="3"/>
  <c r="BQ3" i="3"/>
  <c r="BH1" i="3"/>
  <c r="BH3" i="3"/>
  <c r="BH2" i="3"/>
  <c r="BK3" i="3"/>
  <c r="BK2" i="3"/>
  <c r="BK1" i="3"/>
  <c r="BI14" i="3"/>
  <c r="BJ1" i="2"/>
  <c r="BJ2" i="2"/>
  <c r="BG3" i="2"/>
  <c r="BH1" i="2"/>
  <c r="BJ3" i="2"/>
  <c r="BQ2" i="2"/>
  <c r="BR3" i="2"/>
  <c r="BG2" i="2"/>
  <c r="BH3" i="2"/>
  <c r="BG1" i="2"/>
  <c r="BQ1" i="2"/>
  <c r="BH2" i="2"/>
  <c r="BQ3" i="2"/>
  <c r="BQ14" i="1"/>
  <c r="BR14" i="1" s="1"/>
  <c r="BQ9" i="1"/>
  <c r="BR9" i="1" s="1"/>
  <c r="BQ11" i="1"/>
  <c r="BR11" i="1" s="1"/>
  <c r="BQ16" i="1"/>
  <c r="BR16" i="1" s="1"/>
  <c r="BQ20" i="1"/>
  <c r="BR20" i="1" s="1"/>
  <c r="BQ19" i="1"/>
  <c r="BR19" i="1" s="1"/>
  <c r="BQ15" i="1"/>
  <c r="BR15" i="1" s="1"/>
  <c r="BQ22" i="1"/>
  <c r="BR22" i="1" s="1"/>
  <c r="BQ10" i="1"/>
  <c r="BR10" i="1" s="1"/>
  <c r="BQ23" i="1"/>
  <c r="BR23" i="1" s="1"/>
  <c r="BQ17" i="1"/>
  <c r="BR17" i="1" s="1"/>
  <c r="BQ18" i="1"/>
  <c r="BR18" i="1" s="1"/>
  <c r="BQ21" i="1"/>
  <c r="BR21" i="1" s="1"/>
  <c r="BQ13" i="1"/>
  <c r="BR13" i="1" s="1"/>
  <c r="BQ12" i="1"/>
  <c r="BR12" i="1" s="1"/>
  <c r="BQ24" i="1"/>
  <c r="BR24" i="1" s="1"/>
  <c r="BG14" i="1"/>
  <c r="BH14" i="1"/>
  <c r="BI14" i="1" s="1"/>
  <c r="BJ14" i="1"/>
  <c r="BG9" i="1"/>
  <c r="BH9" i="1"/>
  <c r="BI9" i="1" s="1"/>
  <c r="BJ9" i="1"/>
  <c r="BG11" i="1"/>
  <c r="BH11" i="1"/>
  <c r="BI11" i="1" s="1"/>
  <c r="BJ11" i="1"/>
  <c r="BG16" i="1"/>
  <c r="BH16" i="1"/>
  <c r="BI16" i="1" s="1"/>
  <c r="BJ16" i="1"/>
  <c r="BG20" i="1"/>
  <c r="BH20" i="1"/>
  <c r="BI20" i="1" s="1"/>
  <c r="BJ20" i="1"/>
  <c r="BG19" i="1"/>
  <c r="BH19" i="1"/>
  <c r="BI19" i="1" s="1"/>
  <c r="BJ19" i="1"/>
  <c r="BG15" i="1"/>
  <c r="BH15" i="1"/>
  <c r="BI15" i="1" s="1"/>
  <c r="BJ15" i="1"/>
  <c r="BG22" i="1"/>
  <c r="BH22" i="1"/>
  <c r="BI22" i="1" s="1"/>
  <c r="BJ22" i="1"/>
  <c r="BG10" i="1"/>
  <c r="BH10" i="1"/>
  <c r="BI10" i="1" s="1"/>
  <c r="BJ10" i="1"/>
  <c r="BG23" i="1"/>
  <c r="BH23" i="1"/>
  <c r="BJ23" i="1"/>
  <c r="BG17" i="1"/>
  <c r="BH17" i="1"/>
  <c r="BI17" i="1" s="1"/>
  <c r="BJ17" i="1"/>
  <c r="BG18" i="1"/>
  <c r="BH18" i="1"/>
  <c r="BI18" i="1" s="1"/>
  <c r="BJ18" i="1"/>
  <c r="BG21" i="1"/>
  <c r="BH21" i="1"/>
  <c r="BI21" i="1" s="1"/>
  <c r="BJ21" i="1"/>
  <c r="BG13" i="1"/>
  <c r="BH13" i="1"/>
  <c r="BI13" i="1" s="1"/>
  <c r="BJ13" i="1"/>
  <c r="BG12" i="1"/>
  <c r="BH12" i="1"/>
  <c r="BI12" i="1" s="1"/>
  <c r="BJ12" i="1"/>
  <c r="BG24" i="1"/>
  <c r="BH24" i="1"/>
  <c r="BI24" i="1" s="1"/>
  <c r="BJ24" i="1"/>
  <c r="BM4" i="3" l="1"/>
  <c r="BU4" i="3"/>
  <c r="BV4" i="3" s="1"/>
  <c r="BN4" i="3"/>
  <c r="BX8" i="3"/>
  <c r="BW4" i="3"/>
  <c r="BX4" i="3" s="1"/>
  <c r="BT8" i="3"/>
  <c r="BU8" i="2"/>
  <c r="BM4" i="2"/>
  <c r="BW8" i="2"/>
  <c r="BS8" i="2"/>
  <c r="BM1" i="3"/>
  <c r="BM2" i="3"/>
  <c r="BM3" i="3"/>
  <c r="BL14" i="3"/>
  <c r="BR2" i="2"/>
  <c r="BN2" i="3"/>
  <c r="BN1" i="3"/>
  <c r="BN3" i="3"/>
  <c r="BU3" i="3"/>
  <c r="BU2" i="3"/>
  <c r="BU1" i="3"/>
  <c r="BI1" i="3"/>
  <c r="BI3" i="3"/>
  <c r="BI2" i="3"/>
  <c r="BR2" i="3"/>
  <c r="BR1" i="3"/>
  <c r="BR3" i="3"/>
  <c r="BR1" i="2"/>
  <c r="BL13" i="1"/>
  <c r="BS13" i="1" s="1"/>
  <c r="BT13" i="1" s="1"/>
  <c r="BK21" i="1"/>
  <c r="BN21" i="1" s="1"/>
  <c r="BW21" i="1" s="1"/>
  <c r="BX21" i="1" s="1"/>
  <c r="BL22" i="1"/>
  <c r="BS22" i="1" s="1"/>
  <c r="BI3" i="2"/>
  <c r="BI2" i="2"/>
  <c r="BI1" i="2"/>
  <c r="BM2" i="2"/>
  <c r="BM1" i="2"/>
  <c r="BM3" i="2"/>
  <c r="BN1" i="2"/>
  <c r="BN3" i="2"/>
  <c r="BN2" i="2"/>
  <c r="BK1" i="2"/>
  <c r="BK2" i="2"/>
  <c r="BK3" i="2"/>
  <c r="BK12" i="1"/>
  <c r="BN12" i="1" s="1"/>
  <c r="BW12" i="1" s="1"/>
  <c r="BX12" i="1" s="1"/>
  <c r="BM15" i="1"/>
  <c r="BU15" i="1" s="1"/>
  <c r="BV15" i="1" s="1"/>
  <c r="BM17" i="1"/>
  <c r="BU17" i="1" s="1"/>
  <c r="BV17" i="1" s="1"/>
  <c r="BL15" i="1"/>
  <c r="BS15" i="1" s="1"/>
  <c r="BL12" i="1"/>
  <c r="BS12" i="1" s="1"/>
  <c r="BM16" i="1"/>
  <c r="BU16" i="1" s="1"/>
  <c r="BV16" i="1" s="1"/>
  <c r="BM19" i="1"/>
  <c r="BU19" i="1" s="1"/>
  <c r="BV19" i="1" s="1"/>
  <c r="BK17" i="1"/>
  <c r="BN17" i="1" s="1"/>
  <c r="BW17" i="1" s="1"/>
  <c r="BX17" i="1" s="1"/>
  <c r="BK22" i="1"/>
  <c r="BN22" i="1" s="1"/>
  <c r="BW22" i="1" s="1"/>
  <c r="BX22" i="1" s="1"/>
  <c r="BL21" i="1"/>
  <c r="BS21" i="1" s="1"/>
  <c r="BM22" i="1"/>
  <c r="BU22" i="1" s="1"/>
  <c r="BV22" i="1" s="1"/>
  <c r="BM24" i="1"/>
  <c r="BU24" i="1" s="1"/>
  <c r="BV24" i="1" s="1"/>
  <c r="BK13" i="1"/>
  <c r="BN13" i="1" s="1"/>
  <c r="BW13" i="1" s="1"/>
  <c r="BX13" i="1" s="1"/>
  <c r="BM11" i="1"/>
  <c r="BU11" i="1" s="1"/>
  <c r="BV11" i="1" s="1"/>
  <c r="BK14" i="1"/>
  <c r="BN14" i="1" s="1"/>
  <c r="BW14" i="1" s="1"/>
  <c r="BX14" i="1" s="1"/>
  <c r="BL20" i="1"/>
  <c r="BS20" i="1" s="1"/>
  <c r="BM14" i="1"/>
  <c r="BU14" i="1" s="1"/>
  <c r="BV14" i="1" s="1"/>
  <c r="BM10" i="1"/>
  <c r="BU10" i="1" s="1"/>
  <c r="BV10" i="1" s="1"/>
  <c r="BM20" i="1"/>
  <c r="BU20" i="1" s="1"/>
  <c r="BV20" i="1" s="1"/>
  <c r="BM9" i="1"/>
  <c r="BU9" i="1" s="1"/>
  <c r="BV9" i="1" s="1"/>
  <c r="BM18" i="1"/>
  <c r="BU18" i="1" s="1"/>
  <c r="BV18" i="1" s="1"/>
  <c r="BM23" i="1"/>
  <c r="BU23" i="1" s="1"/>
  <c r="BV23" i="1" s="1"/>
  <c r="BI23" i="1"/>
  <c r="BK23" i="1"/>
  <c r="BN23" i="1" s="1"/>
  <c r="BW23" i="1" s="1"/>
  <c r="BX23" i="1" s="1"/>
  <c r="BL18" i="1"/>
  <c r="BS18" i="1" s="1"/>
  <c r="BL19" i="1"/>
  <c r="BS19" i="1" s="1"/>
  <c r="BL16" i="1"/>
  <c r="BS16" i="1" s="1"/>
  <c r="BL9" i="1"/>
  <c r="BS9" i="1" s="1"/>
  <c r="BM12" i="1"/>
  <c r="BU12" i="1" s="1"/>
  <c r="BV12" i="1" s="1"/>
  <c r="BM13" i="1"/>
  <c r="BU13" i="1" s="1"/>
  <c r="BV13" i="1" s="1"/>
  <c r="BM21" i="1"/>
  <c r="BU21" i="1" s="1"/>
  <c r="BV21" i="1" s="1"/>
  <c r="BK15" i="1"/>
  <c r="BN15" i="1" s="1"/>
  <c r="BW15" i="1" s="1"/>
  <c r="BX15" i="1" s="1"/>
  <c r="BK24" i="1"/>
  <c r="BN24" i="1" s="1"/>
  <c r="BW24" i="1" s="1"/>
  <c r="BX24" i="1" s="1"/>
  <c r="BL17" i="1"/>
  <c r="BS17" i="1" s="1"/>
  <c r="BK10" i="1"/>
  <c r="BN10" i="1" s="1"/>
  <c r="BW10" i="1" s="1"/>
  <c r="BX10" i="1" s="1"/>
  <c r="BK11" i="1"/>
  <c r="BN11" i="1" s="1"/>
  <c r="BW11" i="1" s="1"/>
  <c r="BX11" i="1" s="1"/>
  <c r="BL14" i="1"/>
  <c r="BS14" i="1" s="1"/>
  <c r="BK18" i="1"/>
  <c r="BN18" i="1" s="1"/>
  <c r="BW18" i="1" s="1"/>
  <c r="BX18" i="1" s="1"/>
  <c r="BK19" i="1"/>
  <c r="BN19" i="1" s="1"/>
  <c r="BW19" i="1" s="1"/>
  <c r="BX19" i="1" s="1"/>
  <c r="BK16" i="1"/>
  <c r="BN16" i="1" s="1"/>
  <c r="BW16" i="1" s="1"/>
  <c r="BX16" i="1" s="1"/>
  <c r="BK9" i="1"/>
  <c r="BN9" i="1" s="1"/>
  <c r="BW9" i="1" s="1"/>
  <c r="BX9" i="1" s="1"/>
  <c r="BL24" i="1"/>
  <c r="BS24" i="1" s="1"/>
  <c r="BL10" i="1"/>
  <c r="BS10" i="1" s="1"/>
  <c r="BL11" i="1"/>
  <c r="BS11" i="1" s="1"/>
  <c r="BK20" i="1"/>
  <c r="BN20" i="1" s="1"/>
  <c r="BW20" i="1" s="1"/>
  <c r="BX20" i="1" s="1"/>
  <c r="BQ8" i="1"/>
  <c r="BQ4" i="1" s="1"/>
  <c r="BJ8" i="1"/>
  <c r="BH8" i="1"/>
  <c r="BG8" i="1"/>
  <c r="BS14" i="3" l="1"/>
  <c r="BS4" i="3" s="1"/>
  <c r="BT4" i="3" s="1"/>
  <c r="BL4" i="3"/>
  <c r="BT8" i="2"/>
  <c r="BS4" i="2"/>
  <c r="BT4" i="2" s="1"/>
  <c r="BX8" i="2"/>
  <c r="BW4" i="2"/>
  <c r="BX4" i="2" s="1"/>
  <c r="BU4" i="2"/>
  <c r="BV4" i="2" s="1"/>
  <c r="BV8" i="2"/>
  <c r="BZ11" i="3"/>
  <c r="BZ15" i="3"/>
  <c r="BZ12" i="3"/>
  <c r="BZ13" i="3"/>
  <c r="BZ16" i="3"/>
  <c r="BZ9" i="3"/>
  <c r="BZ14" i="3"/>
  <c r="BZ18" i="3"/>
  <c r="BT14" i="3"/>
  <c r="BZ8" i="3"/>
  <c r="BZ17" i="3"/>
  <c r="BZ10" i="3"/>
  <c r="BZ23" i="2"/>
  <c r="BZ8" i="2"/>
  <c r="BZ15" i="2"/>
  <c r="BZ12" i="2"/>
  <c r="BZ21" i="2"/>
  <c r="BZ18" i="2"/>
  <c r="BZ9" i="2"/>
  <c r="BZ25" i="2"/>
  <c r="BZ13" i="2"/>
  <c r="BZ20" i="2"/>
  <c r="BZ22" i="2"/>
  <c r="BZ24" i="2"/>
  <c r="BZ17" i="2"/>
  <c r="BZ14" i="2"/>
  <c r="BZ10" i="2"/>
  <c r="BZ19" i="2"/>
  <c r="BZ11" i="2"/>
  <c r="BZ16" i="2"/>
  <c r="BT12" i="1"/>
  <c r="BT15" i="1"/>
  <c r="BT22" i="1"/>
  <c r="BT11" i="1"/>
  <c r="BT10" i="1"/>
  <c r="BT16" i="1"/>
  <c r="BT14" i="1"/>
  <c r="BT24" i="1"/>
  <c r="BT17" i="1"/>
  <c r="BT19" i="1"/>
  <c r="BT21" i="1"/>
  <c r="BT18" i="1"/>
  <c r="BT9" i="1"/>
  <c r="BT20" i="1"/>
  <c r="BL23" i="1"/>
  <c r="BS23" i="1" s="1"/>
  <c r="BV3" i="3"/>
  <c r="BV2" i="3"/>
  <c r="BV1" i="3"/>
  <c r="BL3" i="3"/>
  <c r="BL2" i="3"/>
  <c r="BL1" i="3"/>
  <c r="BW3" i="3"/>
  <c r="BW2" i="3"/>
  <c r="BW1" i="3"/>
  <c r="BU3" i="2"/>
  <c r="BU2" i="2"/>
  <c r="BU1" i="2"/>
  <c r="BW2" i="2"/>
  <c r="BW1" i="2"/>
  <c r="BW3" i="2"/>
  <c r="BL3" i="2"/>
  <c r="BL2" i="2"/>
  <c r="BL1" i="2"/>
  <c r="BG1" i="1"/>
  <c r="BG3" i="1"/>
  <c r="BG2" i="1"/>
  <c r="BK8" i="1"/>
  <c r="BN8" i="1" s="1"/>
  <c r="BN4" i="1" s="1"/>
  <c r="BH3" i="1"/>
  <c r="BH2" i="1"/>
  <c r="BH1" i="1"/>
  <c r="BJ3" i="1"/>
  <c r="BJ2" i="1"/>
  <c r="BJ1" i="1"/>
  <c r="BR8" i="1"/>
  <c r="BR4" i="1" s="1"/>
  <c r="BQ2" i="1"/>
  <c r="BQ1" i="1"/>
  <c r="BQ3" i="1"/>
  <c r="BM8" i="1"/>
  <c r="BM4" i="1" s="1"/>
  <c r="BI8" i="1"/>
  <c r="BT23" i="1" l="1"/>
  <c r="BS3" i="3"/>
  <c r="BS2" i="3"/>
  <c r="BS1" i="3"/>
  <c r="BX2" i="3"/>
  <c r="BX1" i="3"/>
  <c r="BX3" i="3"/>
  <c r="BX1" i="2"/>
  <c r="BX3" i="2"/>
  <c r="BX2" i="2"/>
  <c r="BS3" i="2"/>
  <c r="BS2" i="2"/>
  <c r="BS1" i="2"/>
  <c r="BV2" i="2"/>
  <c r="BV1" i="2"/>
  <c r="BV3" i="2"/>
  <c r="BW8" i="1"/>
  <c r="BN3" i="1"/>
  <c r="BN2" i="1"/>
  <c r="BN1" i="1"/>
  <c r="BK3" i="1"/>
  <c r="BK2" i="1"/>
  <c r="BK1" i="1"/>
  <c r="BU8" i="1"/>
  <c r="BM3" i="1"/>
  <c r="BM2" i="1"/>
  <c r="BM1" i="1"/>
  <c r="BL8" i="1"/>
  <c r="BL4" i="1" s="1"/>
  <c r="BI3" i="1"/>
  <c r="BI2" i="1"/>
  <c r="BI1" i="1"/>
  <c r="BZ8" i="1" s="1"/>
  <c r="BW2" i="1"/>
  <c r="BW1" i="1"/>
  <c r="BR3" i="1"/>
  <c r="BR2" i="1"/>
  <c r="BR1" i="1"/>
  <c r="BX8" i="1" l="1"/>
  <c r="BW4" i="1"/>
  <c r="BX4" i="1" s="1"/>
  <c r="BU3" i="1"/>
  <c r="BU4" i="1"/>
  <c r="BV4" i="1" s="1"/>
  <c r="BW3" i="1"/>
  <c r="CA12" i="3"/>
  <c r="CE12" i="3" s="1"/>
  <c r="CA8" i="3"/>
  <c r="CE8" i="3" s="1"/>
  <c r="CA9" i="3"/>
  <c r="CE9" i="3" s="1"/>
  <c r="CA16" i="3"/>
  <c r="CE16" i="3" s="1"/>
  <c r="CA14" i="3"/>
  <c r="CE14" i="3" s="1"/>
  <c r="CA13" i="3"/>
  <c r="CE13" i="3" s="1"/>
  <c r="CA15" i="3"/>
  <c r="CE15" i="3" s="1"/>
  <c r="CA18" i="3"/>
  <c r="CE18" i="3" s="1"/>
  <c r="CA17" i="3"/>
  <c r="CE17" i="3" s="1"/>
  <c r="CA11" i="3"/>
  <c r="CE11" i="3" s="1"/>
  <c r="CA10" i="3"/>
  <c r="CE10" i="3" s="1"/>
  <c r="CA15" i="2"/>
  <c r="CE15" i="2" s="1"/>
  <c r="CA21" i="2"/>
  <c r="CE21" i="2" s="1"/>
  <c r="CA25" i="2"/>
  <c r="CE25" i="2" s="1"/>
  <c r="CA8" i="2"/>
  <c r="CE8" i="2" s="1"/>
  <c r="CA9" i="2"/>
  <c r="CE9" i="2" s="1"/>
  <c r="CA17" i="2"/>
  <c r="CE17" i="2" s="1"/>
  <c r="CA14" i="2"/>
  <c r="CE14" i="2" s="1"/>
  <c r="CA23" i="2"/>
  <c r="CE23" i="2" s="1"/>
  <c r="CA20" i="2"/>
  <c r="CE20" i="2" s="1"/>
  <c r="CA24" i="2"/>
  <c r="CE24" i="2" s="1"/>
  <c r="CA22" i="2"/>
  <c r="CE22" i="2" s="1"/>
  <c r="CA13" i="2"/>
  <c r="CE13" i="2" s="1"/>
  <c r="CA18" i="2"/>
  <c r="CE18" i="2" s="1"/>
  <c r="CA12" i="2"/>
  <c r="CE12" i="2" s="1"/>
  <c r="CA16" i="2"/>
  <c r="CE16" i="2" s="1"/>
  <c r="CA19" i="2"/>
  <c r="CE19" i="2" s="1"/>
  <c r="CA10" i="2"/>
  <c r="CE10" i="2" s="1"/>
  <c r="CA11" i="2"/>
  <c r="CE11" i="2" s="1"/>
  <c r="BZ10" i="1"/>
  <c r="BZ18" i="1"/>
  <c r="BZ13" i="1"/>
  <c r="BZ15" i="1"/>
  <c r="BZ17" i="1"/>
  <c r="BZ16" i="1"/>
  <c r="BZ19" i="1"/>
  <c r="BZ11" i="1"/>
  <c r="BZ9" i="1"/>
  <c r="BZ22" i="1"/>
  <c r="BZ20" i="1"/>
  <c r="BZ14" i="1"/>
  <c r="BZ12" i="1"/>
  <c r="BZ24" i="1"/>
  <c r="BZ21" i="1"/>
  <c r="BZ23" i="1"/>
  <c r="BT3" i="3"/>
  <c r="BT2" i="3"/>
  <c r="BT1" i="3"/>
  <c r="BT3" i="2"/>
  <c r="BT2" i="2"/>
  <c r="BT1" i="2"/>
  <c r="BV8" i="1"/>
  <c r="BV3" i="1" s="1"/>
  <c r="BU1" i="1"/>
  <c r="BS8" i="1"/>
  <c r="BS4" i="1" s="1"/>
  <c r="BT4" i="1" s="1"/>
  <c r="BL3" i="1"/>
  <c r="BL2" i="1"/>
  <c r="BL1" i="1"/>
  <c r="BU2" i="1"/>
  <c r="BX2" i="1"/>
  <c r="BX1" i="1"/>
  <c r="BX3" i="1"/>
  <c r="BV1" i="1" l="1"/>
  <c r="BV2" i="1"/>
  <c r="BS2" i="1"/>
  <c r="BS1" i="1"/>
  <c r="BS3" i="1"/>
  <c r="BT8" i="1"/>
  <c r="CA18" i="1" l="1"/>
  <c r="CE18" i="1" s="1"/>
  <c r="CA11" i="1"/>
  <c r="CE11" i="1" s="1"/>
  <c r="CA24" i="1"/>
  <c r="CE24" i="1" s="1"/>
  <c r="CA12" i="1"/>
  <c r="CE12" i="1" s="1"/>
  <c r="CA10" i="1"/>
  <c r="CE10" i="1" s="1"/>
  <c r="CA17" i="1"/>
  <c r="CE17" i="1" s="1"/>
  <c r="CA19" i="1"/>
  <c r="CE19" i="1" s="1"/>
  <c r="CA9" i="1"/>
  <c r="CE9" i="1" s="1"/>
  <c r="CA16" i="1"/>
  <c r="CE16" i="1" s="1"/>
  <c r="CA22" i="1"/>
  <c r="CE22" i="1" s="1"/>
  <c r="CA13" i="1"/>
  <c r="CE13" i="1" s="1"/>
  <c r="CA15" i="1"/>
  <c r="CE15" i="1" s="1"/>
  <c r="CA21" i="1"/>
  <c r="CE21" i="1" s="1"/>
  <c r="CA20" i="1"/>
  <c r="CE20" i="1" s="1"/>
  <c r="CA14" i="1"/>
  <c r="CE14" i="1" s="1"/>
  <c r="CA23" i="1"/>
  <c r="CE23" i="1" s="1"/>
  <c r="CA8" i="1"/>
  <c r="CE8" i="1" s="1"/>
  <c r="BT3" i="1"/>
  <c r="BT2" i="1"/>
  <c r="BT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Rosimir Mateev</author>
  </authors>
  <commentList>
    <comment ref="BH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Възможна грешка на Expectancy в бъдещето при зададена вероятност на доверителния интервал</t>
        </r>
      </text>
    </comment>
    <comment ref="BI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(песимистична) стойност на Expectancy в бъдещето</t>
        </r>
      </text>
    </comment>
    <comment ref="BK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(оптимистична) стойност на Expectancy в бъдещето</t>
        </r>
      </text>
    </comment>
    <comment ref="BL7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печалба в долари бъдещето при минималното Expectancy и 0.1 лот на сделка</t>
        </r>
      </text>
    </comment>
    <comment ref="BM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Средна печалба в долари бъдещето присредно Expectancy и 0.1 лот на сделка</t>
        </r>
      </text>
    </comment>
    <comment ref="BN7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печалба в долари бъдещето при максимално Expectancy и 0.1 лот на сделка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Rosimir Mateev</author>
  </authors>
  <commentList>
    <comment ref="BH7" authorId="0" shapeId="0" xr:uid="{15374EE9-5DAB-4734-89A3-84731EBE0975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Възможна грешка на Expectancy в бъдещето при зададена вероятност на доверителния интервал</t>
        </r>
      </text>
    </comment>
    <comment ref="BI7" authorId="0" shapeId="0" xr:uid="{D8677856-8777-48DC-B6D9-2D2D13E2694B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(песимистична) стойност на Expectancy в бъдещето</t>
        </r>
      </text>
    </comment>
    <comment ref="BK7" authorId="0" shapeId="0" xr:uid="{FF6B345E-9BF1-4D0C-BA79-067D1B1A4B5F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(оптимистична) стойност на Expectancy в бъдещето</t>
        </r>
      </text>
    </comment>
    <comment ref="BL7" authorId="0" shapeId="0" xr:uid="{366ADCAB-C97E-4576-8416-A1B7B192DF28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печалба в долари бъдещето при минималното Expectancy и 0.1 лот на сделка</t>
        </r>
      </text>
    </comment>
    <comment ref="BM7" authorId="0" shapeId="0" xr:uid="{50B0A0AB-DFD5-4F05-A4DE-B33C4E5A6284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Средна печалба в долари бъдещето присредно Expectancy и 0.1 лот на сделка</t>
        </r>
      </text>
    </comment>
    <comment ref="BN7" authorId="0" shapeId="0" xr:uid="{98950DAE-8885-4A06-85CC-9872AFE484DA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печалба в долари бъдещето при максимално Expectancy и 0.1 лот на сделка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Rosimir Mateev</author>
  </authors>
  <commentList>
    <comment ref="BH7" authorId="0" shapeId="0" xr:uid="{4CE6B40A-4C04-416B-88AB-1513A34BDB75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Възможна грешка на Expectancy в бъдещето при зададена вероятност на доверителния интервал</t>
        </r>
      </text>
    </comment>
    <comment ref="BI7" authorId="0" shapeId="0" xr:uid="{ED8453EB-54EE-4919-A1A5-4033B6822B35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(песимистична) стойност на Expectancy в бъдещето</t>
        </r>
      </text>
    </comment>
    <comment ref="BK7" authorId="0" shapeId="0" xr:uid="{4AC311E0-197E-426D-8D99-8B5F0525F675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(оптимистична) стойност на Expectancy в бъдещето</t>
        </r>
      </text>
    </comment>
    <comment ref="BL7" authorId="0" shapeId="0" xr:uid="{964E0667-3E6F-4565-871B-B57E3378CD8D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Минимална печалба в долари бъдещето при минималното Expectancy и 0.1 лот на сделка</t>
        </r>
      </text>
    </comment>
    <comment ref="BM7" authorId="0" shapeId="0" xr:uid="{9CE17719-97EA-4654-8CC9-190A745FB003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Средна печалба в долари бъдещето присредно Expectancy и 0.1 лот на сделка</t>
        </r>
      </text>
    </comment>
    <comment ref="BN7" authorId="0" shapeId="0" xr:uid="{5BA28C0F-0CBE-4CDC-B900-AB167FD96D3D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Максимална печалба в долари бъдещето при максимално Expectancy и 0.1 лот на сделка</t>
        </r>
      </text>
    </comment>
  </commentList>
</comments>
</file>

<file path=xl/sharedStrings.xml><?xml version="1.0" encoding="utf-8"?>
<sst xmlns="http://schemas.openxmlformats.org/spreadsheetml/2006/main" count="503" uniqueCount="187">
  <si>
    <t>Generation</t>
  </si>
  <si>
    <t>Complexity</t>
  </si>
  <si>
    <t>Note</t>
  </si>
  <si>
    <t>Symbol</t>
  </si>
  <si>
    <t>TF</t>
  </si>
  <si>
    <t># of Losses</t>
  </si>
  <si>
    <t># of Wins</t>
  </si>
  <si>
    <t># of trades</t>
  </si>
  <si>
    <t>% Stagnation</t>
  </si>
  <si>
    <t>% Wins</t>
  </si>
  <si>
    <t>AHPR</t>
  </si>
  <si>
    <t>Annual % Return</t>
  </si>
  <si>
    <t>Annual % Return/Max DD %</t>
  </si>
  <si>
    <t>Average Trade</t>
  </si>
  <si>
    <t>Avg Daily Profit</t>
  </si>
  <si>
    <t>Avg Monthly Profit</t>
  </si>
  <si>
    <t>Avg Yearly Profit</t>
  </si>
  <si>
    <t>Avg. Bars Loss</t>
  </si>
  <si>
    <t>Avg. Bars Win</t>
  </si>
  <si>
    <t>Avg. Bars in Trade</t>
  </si>
  <si>
    <t>Avg. Consec Loss</t>
  </si>
  <si>
    <t>Avg. Consec Wins</t>
  </si>
  <si>
    <t>Avg. Loss</t>
  </si>
  <si>
    <t>Avg. Win</t>
  </si>
  <si>
    <t>Degrees Of Freedom</t>
  </si>
  <si>
    <t>Drawdown</t>
  </si>
  <si>
    <t>Expectancy</t>
  </si>
  <si>
    <t>Exposure</t>
  </si>
  <si>
    <t>Fitness</t>
  </si>
  <si>
    <t>Gross Loss</t>
  </si>
  <si>
    <t>Gross Profit</t>
  </si>
  <si>
    <t>Largest Loss</t>
  </si>
  <si>
    <t>Largest Win</t>
  </si>
  <si>
    <t>Max Consec Loss</t>
  </si>
  <si>
    <t>Max Consec Wins</t>
  </si>
  <si>
    <t>Max DD %</t>
  </si>
  <si>
    <t>Net profit</t>
  </si>
  <si>
    <t>Payout Ratio</t>
  </si>
  <si>
    <t>Profit factor</t>
  </si>
  <si>
    <t>R-Expectancy</t>
  </si>
  <si>
    <t>R-Expectancy Score</t>
  </si>
  <si>
    <t>Ret/DD Ratio</t>
  </si>
  <si>
    <t>SQN</t>
  </si>
  <si>
    <t>SQN Score</t>
  </si>
  <si>
    <t>Sharpe Ratio</t>
  </si>
  <si>
    <t>Stability</t>
  </si>
  <si>
    <t>Stagnation</t>
  </si>
  <si>
    <t>Standard Dev</t>
  </si>
  <si>
    <t>Symmetry</t>
  </si>
  <si>
    <t>Win/Loss ratio</t>
  </si>
  <si>
    <t>Z-Probability</t>
  </si>
  <si>
    <t>Z-Score</t>
  </si>
  <si>
    <t>AUDCAD</t>
  </si>
  <si>
    <t>Test</t>
  </si>
  <si>
    <t>Years</t>
  </si>
  <si>
    <t>Lots</t>
  </si>
  <si>
    <t>MaxDD</t>
  </si>
  <si>
    <t>USD</t>
  </si>
  <si>
    <t>Deposit</t>
  </si>
  <si>
    <t>%</t>
  </si>
  <si>
    <t>E-Error</t>
  </si>
  <si>
    <t>E-Min</t>
  </si>
  <si>
    <t>E-Avg</t>
  </si>
  <si>
    <t>E-Max</t>
  </si>
  <si>
    <t>P-Min</t>
  </si>
  <si>
    <t>P-Avg</t>
  </si>
  <si>
    <t>P-Max</t>
  </si>
  <si>
    <t>Y-MinProfit</t>
  </si>
  <si>
    <t>Y-MaxProfit</t>
  </si>
  <si>
    <t>Y-AvgProfit</t>
  </si>
  <si>
    <t>Strategy 0.6321</t>
  </si>
  <si>
    <t>Дата</t>
  </si>
  <si>
    <t>Comment</t>
  </si>
  <si>
    <t>Name</t>
  </si>
  <si>
    <t>AUDCAD.D1.001</t>
  </si>
  <si>
    <t>Magic</t>
  </si>
  <si>
    <t>SQ-001</t>
  </si>
  <si>
    <t>SQ-002</t>
  </si>
  <si>
    <t>AUDCAD.D1.002</t>
  </si>
  <si>
    <t>AUDCAD.D1.003</t>
  </si>
  <si>
    <t>AUDCAD.D1.004</t>
  </si>
  <si>
    <t>AUDCAD.D1.005</t>
  </si>
  <si>
    <t>AUDCAD.D1.006</t>
  </si>
  <si>
    <t>AUDCAD.D1.007</t>
  </si>
  <si>
    <t>AUDCAD.D1.008</t>
  </si>
  <si>
    <t>AUDCAD.D1.009</t>
  </si>
  <si>
    <t>AUDCAD.D1.010</t>
  </si>
  <si>
    <t>AUDCAD.D1.011</t>
  </si>
  <si>
    <t>AUDCAD.D1.012</t>
  </si>
  <si>
    <t>AUDCAD.D1.013</t>
  </si>
  <si>
    <t>AUDCAD.D1.014</t>
  </si>
  <si>
    <t>AUDCAD.D1.015</t>
  </si>
  <si>
    <t>AUDCAD.H1.016</t>
  </si>
  <si>
    <t>AUDCAD.H1.017</t>
  </si>
  <si>
    <t>AUDCAD.H1.018</t>
  </si>
  <si>
    <t>AUDCAD.H4.019</t>
  </si>
  <si>
    <t>AUDCAD.H4.020</t>
  </si>
  <si>
    <t>AUDCAD.H4.021</t>
  </si>
  <si>
    <t>AUDCAD.H4.022</t>
  </si>
  <si>
    <t>AUDCAD.H4.023</t>
  </si>
  <si>
    <t>AUDCAD.H4.024</t>
  </si>
  <si>
    <t>AUDCAD.H4.025</t>
  </si>
  <si>
    <t>AUDCAD.M30.027</t>
  </si>
  <si>
    <t>AUDCAD.M30.028</t>
  </si>
  <si>
    <t>AUDCAD.M30.029</t>
  </si>
  <si>
    <t>AUDCAD.M30.030</t>
  </si>
  <si>
    <t>AUDCAD.M30.031</t>
  </si>
  <si>
    <t>AUDCAD.M5.026</t>
  </si>
  <si>
    <t>AUDCHF.H1.032</t>
  </si>
  <si>
    <t>AUDCHF</t>
  </si>
  <si>
    <t>AUDCHF.H1.033</t>
  </si>
  <si>
    <t>AUDCHF.H1.034</t>
  </si>
  <si>
    <t>AUDCHF.H1.035</t>
  </si>
  <si>
    <t>AUDNZD.H1.036</t>
  </si>
  <si>
    <t>AUDNZD</t>
  </si>
  <si>
    <t>AUDNZD.H1.037</t>
  </si>
  <si>
    <t>CADJPY.H1.038</t>
  </si>
  <si>
    <t>CADJPY</t>
  </si>
  <si>
    <t>CADJPY.H1.039</t>
  </si>
  <si>
    <t>CADJPY.H1.040</t>
  </si>
  <si>
    <t>CADJPY.H1.041</t>
  </si>
  <si>
    <t>EURAUD.H1.042</t>
  </si>
  <si>
    <t>EURAUD</t>
  </si>
  <si>
    <t>EURAUD.H1.043</t>
  </si>
  <si>
    <t>EURAUD.H1.046</t>
  </si>
  <si>
    <t>EURCAD.H1.044</t>
  </si>
  <si>
    <t>EURCAD</t>
  </si>
  <si>
    <t>EURNZD.H1.045</t>
  </si>
  <si>
    <t>EURNZD</t>
  </si>
  <si>
    <t>SQ-003</t>
  </si>
  <si>
    <t>SQ-004</t>
  </si>
  <si>
    <t>SQ-005</t>
  </si>
  <si>
    <t>SQ-006</t>
  </si>
  <si>
    <t>SQ-007</t>
  </si>
  <si>
    <t>SQ-008</t>
  </si>
  <si>
    <t>SQ-009</t>
  </si>
  <si>
    <t>SQ-010</t>
  </si>
  <si>
    <t>SQ-011</t>
  </si>
  <si>
    <t>SQ-012</t>
  </si>
  <si>
    <t>SQ-013</t>
  </si>
  <si>
    <t>SQ-014</t>
  </si>
  <si>
    <t>SQ-015</t>
  </si>
  <si>
    <t>SQ-016</t>
  </si>
  <si>
    <t>SQ-017</t>
  </si>
  <si>
    <t>SQ-018</t>
  </si>
  <si>
    <t>SQ-019</t>
  </si>
  <si>
    <t>SQ-020</t>
  </si>
  <si>
    <t>SQ-021</t>
  </si>
  <si>
    <t>SQ-022</t>
  </si>
  <si>
    <t>SQ-023</t>
  </si>
  <si>
    <t>SQ-024</t>
  </si>
  <si>
    <t>SQ-025</t>
  </si>
  <si>
    <t>SQ-026</t>
  </si>
  <si>
    <t>SQ-027</t>
  </si>
  <si>
    <t>SQ-028</t>
  </si>
  <si>
    <t>SQ-029</t>
  </si>
  <si>
    <t>SQ-030</t>
  </si>
  <si>
    <t>SQ-031</t>
  </si>
  <si>
    <t>SQ-032</t>
  </si>
  <si>
    <t>SQ-033</t>
  </si>
  <si>
    <t>SQ-034</t>
  </si>
  <si>
    <t>SQ-035</t>
  </si>
  <si>
    <t>SQ-036</t>
  </si>
  <si>
    <t>SQ-037</t>
  </si>
  <si>
    <t>SQ-038</t>
  </si>
  <si>
    <t>SQ-039</t>
  </si>
  <si>
    <t>SQ-040</t>
  </si>
  <si>
    <t>SQ-041</t>
  </si>
  <si>
    <t>SQ-042</t>
  </si>
  <si>
    <t>SQ-043</t>
  </si>
  <si>
    <t>SQ-044</t>
  </si>
  <si>
    <t>SQ-045</t>
  </si>
  <si>
    <t>SQ-046</t>
  </si>
  <si>
    <t>OK</t>
  </si>
  <si>
    <t>No</t>
  </si>
  <si>
    <t>Yes</t>
  </si>
  <si>
    <t>Min</t>
  </si>
  <si>
    <t>Avg</t>
  </si>
  <si>
    <t>Max</t>
  </si>
  <si>
    <t>Мой комплексен рейтинг</t>
  </si>
  <si>
    <t>Y-MinP</t>
  </si>
  <si>
    <t>Average</t>
  </si>
  <si>
    <t>Trades</t>
  </si>
  <si>
    <t>Sum</t>
  </si>
  <si>
    <t>=&gt; Confidency Level 99.9%</t>
  </si>
  <si>
    <t>=&gt; Confidency Level 99%</t>
  </si>
  <si>
    <t>=&gt; Confidency Level 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</si>
</sst>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_ ;[Red]\-0.000\ "/>
    <numFmt numFmtId="167" formatCode="0_ ;[Red]\-0\ "/>
    <numFmt numFmtId="168" formatCode="0.0_ ;[Red]\-0.0\ "/>
    <numFmt numFmtId="169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0000CC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6">
    <xf numFmtId="0" fontId="0" fillId="0" borderId="0" xfId="0"/>
    <xf numFmtId="0" fontId="16" fillId="33" borderId="1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2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16" fillId="33" borderId="10" xfId="0" applyNumberFormat="1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" fontId="16" fillId="33" borderId="10" xfId="0" applyNumberFormat="1" applyFont="1" applyFill="1" applyBorder="1" applyAlignment="1">
      <alignment horizontal="center" vertical="center"/>
    </xf>
    <xf numFmtId="14" fontId="16" fillId="33" borderId="10" xfId="0" applyNumberFormat="1" applyFont="1" applyFill="1" applyBorder="1" applyAlignment="1">
      <alignment horizontal="center" vertical="center"/>
    </xf>
    <xf numFmtId="2" fontId="16" fillId="33" borderId="10" xfId="0" applyNumberFormat="1" applyFont="1" applyFill="1" applyBorder="1" applyAlignment="1">
      <alignment horizontal="center" vertical="center"/>
    </xf>
    <xf numFmtId="165" fontId="16" fillId="33" borderId="10" xfId="0" applyNumberFormat="1" applyFont="1" applyFill="1" applyBorder="1" applyAlignment="1">
      <alignment horizontal="center" vertical="center"/>
    </xf>
    <xf numFmtId="164" fontId="16" fillId="33" borderId="10" xfId="0" applyNumberFormat="1" applyFont="1" applyFill="1" applyBorder="1" applyAlignment="1">
      <alignment horizontal="center" vertical="center"/>
    </xf>
    <xf numFmtId="3" fontId="16" fillId="33" borderId="10" xfId="0" applyNumberFormat="1" applyFont="1" applyFill="1" applyBorder="1" applyAlignment="1">
      <alignment horizontal="center" vertical="center"/>
    </xf>
    <xf numFmtId="4" fontId="16" fillId="33" borderId="10" xfId="0" applyNumberFormat="1" applyFont="1" applyFill="1" applyBorder="1" applyAlignment="1">
      <alignment horizontal="center" vertical="center"/>
    </xf>
    <xf numFmtId="166" fontId="16" fillId="33" borderId="1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7" fontId="16" fillId="33" borderId="10" xfId="0" applyNumberFormat="1" applyFont="1" applyFill="1" applyBorder="1" applyAlignment="1">
      <alignment horizontal="center" vertical="center"/>
    </xf>
    <xf numFmtId="2" fontId="16" fillId="34" borderId="10" xfId="0" applyNumberFormat="1" applyFont="1" applyFill="1" applyBorder="1" applyAlignment="1">
      <alignment horizontal="center" vertical="center"/>
    </xf>
    <xf numFmtId="9" fontId="21" fillId="33" borderId="10" xfId="0" applyNumberFormat="1" applyFont="1" applyFill="1" applyBorder="1" applyAlignment="1">
      <alignment horizontal="center" vertical="center"/>
    </xf>
    <xf numFmtId="14" fontId="0" fillId="35" borderId="10" xfId="0" applyNumberFormat="1" applyFill="1" applyBorder="1" applyAlignment="1">
      <alignment vertical="center"/>
    </xf>
    <xf numFmtId="0" fontId="0" fillId="35" borderId="10" xfId="0" applyFill="1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35" borderId="10" xfId="0" applyNumberFormat="1" applyFill="1" applyBorder="1" applyAlignment="1">
      <alignment horizontal="center" vertical="center"/>
    </xf>
    <xf numFmtId="165" fontId="0" fillId="35" borderId="1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8" fontId="0" fillId="0" borderId="10" xfId="0" applyNumberFormat="1" applyFill="1" applyBorder="1" applyAlignment="1">
      <alignment horizontal="center" vertical="center"/>
    </xf>
    <xf numFmtId="167" fontId="0" fillId="0" borderId="10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9" fontId="21" fillId="0" borderId="1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34" borderId="10" xfId="0" applyFill="1" applyBorder="1" applyAlignment="1">
      <alignment vertical="center"/>
    </xf>
    <xf numFmtId="0" fontId="0" fillId="34" borderId="10" xfId="0" applyFill="1" applyBorder="1" applyAlignment="1">
      <alignment horizontal="center" vertical="center"/>
    </xf>
    <xf numFmtId="1" fontId="0" fillId="34" borderId="10" xfId="0" applyNumberFormat="1" applyFill="1" applyBorder="1" applyAlignment="1">
      <alignment horizontal="center" vertical="center"/>
    </xf>
    <xf numFmtId="2" fontId="0" fillId="34" borderId="10" xfId="0" applyNumberFormat="1" applyFill="1" applyBorder="1" applyAlignment="1">
      <alignment horizontal="center" vertical="center"/>
    </xf>
    <xf numFmtId="165" fontId="0" fillId="34" borderId="10" xfId="0" applyNumberFormat="1" applyFill="1" applyBorder="1" applyAlignment="1">
      <alignment horizontal="center" vertical="center"/>
    </xf>
    <xf numFmtId="164" fontId="0" fillId="34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 vertical="center"/>
    </xf>
    <xf numFmtId="4" fontId="0" fillId="34" borderId="10" xfId="0" applyNumberFormat="1" applyFill="1" applyBorder="1" applyAlignment="1">
      <alignment horizontal="center" vertical="center"/>
    </xf>
    <xf numFmtId="166" fontId="0" fillId="34" borderId="10" xfId="0" applyNumberFormat="1" applyFill="1" applyBorder="1" applyAlignment="1">
      <alignment horizontal="center" vertical="center"/>
    </xf>
    <xf numFmtId="14" fontId="20" fillId="35" borderId="10" xfId="0" applyNumberFormat="1" applyFont="1" applyFill="1" applyBorder="1" applyAlignment="1">
      <alignment vertical="center"/>
    </xf>
    <xf numFmtId="0" fontId="20" fillId="35" borderId="10" xfId="0" applyFont="1" applyFill="1" applyBorder="1" applyAlignment="1">
      <alignment vertical="center"/>
    </xf>
    <xf numFmtId="0" fontId="20" fillId="35" borderId="10" xfId="0" applyFont="1" applyFill="1" applyBorder="1" applyAlignment="1">
      <alignment horizontal="center" vertical="center"/>
    </xf>
    <xf numFmtId="14" fontId="0" fillId="36" borderId="10" xfId="0" applyNumberFormat="1" applyFill="1" applyBorder="1" applyAlignment="1">
      <alignment vertical="center"/>
    </xf>
    <xf numFmtId="0" fontId="0" fillId="36" borderId="10" xfId="0" applyFill="1" applyBorder="1" applyAlignment="1">
      <alignment vertical="center"/>
    </xf>
    <xf numFmtId="0" fontId="0" fillId="36" borderId="10" xfId="0" applyFill="1" applyBorder="1" applyAlignment="1">
      <alignment horizontal="center" vertical="center"/>
    </xf>
    <xf numFmtId="14" fontId="0" fillId="34" borderId="10" xfId="0" applyNumberFormat="1" applyFill="1" applyBorder="1" applyAlignment="1">
      <alignment vertical="center"/>
    </xf>
    <xf numFmtId="14" fontId="0" fillId="0" borderId="10" xfId="0" applyNumberFormat="1" applyBorder="1" applyAlignment="1">
      <alignment vertical="center"/>
    </xf>
    <xf numFmtId="1" fontId="0" fillId="0" borderId="10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1" fontId="0" fillId="34" borderId="10" xfId="0" applyNumberForma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2" fontId="0" fillId="0" borderId="10" xfId="0" applyNumberForma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33" borderId="10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3" fontId="16" fillId="33" borderId="1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9" fontId="21" fillId="0" borderId="10" xfId="0" applyNumberFormat="1" applyFont="1" applyBorder="1" applyAlignment="1">
      <alignment horizontal="center" vertical="center"/>
    </xf>
    <xf numFmtId="9" fontId="21" fillId="0" borderId="0" xfId="0" applyNumberFormat="1" applyFont="1" applyAlignment="1">
      <alignment horizontal="center" vertical="center"/>
    </xf>
    <xf numFmtId="3" fontId="16" fillId="36" borderId="10" xfId="0" applyNumberFormat="1" applyFont="1" applyFill="1" applyBorder="1" applyAlignment="1">
      <alignment horizontal="center" vertical="center"/>
    </xf>
    <xf numFmtId="9" fontId="21" fillId="36" borderId="10" xfId="0" applyNumberFormat="1" applyFont="1" applyFill="1" applyBorder="1" applyAlignment="1">
      <alignment horizontal="center" vertical="center"/>
    </xf>
    <xf numFmtId="166" fontId="16" fillId="37" borderId="10" xfId="0" applyNumberFormat="1" applyFont="1" applyFill="1" applyBorder="1" applyAlignment="1">
      <alignment horizontal="center" vertical="center"/>
    </xf>
    <xf numFmtId="164" fontId="16" fillId="37" borderId="10" xfId="0" applyNumberFormat="1" applyFont="1" applyFill="1" applyBorder="1" applyAlignment="1">
      <alignment horizontal="left" vertical="center"/>
    </xf>
    <xf numFmtId="164" fontId="22" fillId="37" borderId="10" xfId="0" quotePrefix="1" applyNumberFormat="1" applyFont="1" applyFill="1" applyBorder="1" applyAlignment="1">
      <alignment horizontal="left" vertical="center"/>
    </xf>
    <xf numFmtId="166" fontId="16" fillId="38" borderId="10" xfId="0" applyNumberFormat="1" applyFont="1" applyFill="1" applyBorder="1" applyAlignment="1">
      <alignment horizontal="center" vertical="center"/>
    </xf>
    <xf numFmtId="164" fontId="22" fillId="38" borderId="10" xfId="0" quotePrefix="1" applyNumberFormat="1" applyFont="1" applyFill="1" applyBorder="1" applyAlignment="1">
      <alignment horizontal="left" vertical="center"/>
    </xf>
    <xf numFmtId="164" fontId="16" fillId="38" borderId="10" xfId="0" applyNumberFormat="1" applyFont="1" applyFill="1" applyBorder="1" applyAlignment="1">
      <alignment horizontal="left" vertical="center"/>
    </xf>
    <xf numFmtId="166" fontId="16" fillId="39" borderId="10" xfId="0" applyNumberFormat="1" applyFont="1" applyFill="1" applyBorder="1" applyAlignment="1">
      <alignment horizontal="center" vertical="center"/>
    </xf>
    <xf numFmtId="164" fontId="22" fillId="39" borderId="10" xfId="0" quotePrefix="1" applyNumberFormat="1" applyFont="1" applyFill="1" applyBorder="1" applyAlignment="1">
      <alignment horizontal="left" vertical="center"/>
    </xf>
    <xf numFmtId="164" fontId="16" fillId="39" borderId="10" xfId="0" applyNumberFormat="1" applyFont="1" applyFill="1" applyBorder="1" applyAlignment="1">
      <alignment horizontal="left" vertical="center"/>
    </xf>
    <xf numFmtId="3" fontId="0" fillId="0" borderId="10" xfId="0" applyNumberFormat="1" applyFill="1" applyBorder="1" applyAlignment="1">
      <alignment horizontal="center" vertical="center"/>
    </xf>
    <xf numFmtId="169" fontId="16" fillId="34" borderId="10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FF"/>
      <color rgb="FF00FF00"/>
      <color rgb="FF66FFFF"/>
      <color rgb="FF0000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27"/>
  <sheetViews>
    <sheetView tabSelected="1"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J34" sqref="J34"/>
    </sheetView>
  </sheetViews>
  <sheetFormatPr defaultRowHeight="15" x14ac:dyDescent="0.25"/>
  <cols>
    <col min="1" max="1" width="10.140625" style="14" bestFit="1" customWidth="1"/>
    <col min="2" max="2" width="16.5703125" style="2" bestFit="1" customWidth="1"/>
    <col min="3" max="3" width="9.7109375" style="2" bestFit="1" customWidth="1"/>
    <col min="4" max="5" width="6.7109375" style="3" customWidth="1"/>
    <col min="6" max="6" width="16.5703125" style="2" bestFit="1" customWidth="1"/>
    <col min="7" max="7" width="11.140625" style="3" bestFit="1" customWidth="1"/>
    <col min="8" max="8" width="5.42578125" style="2" bestFit="1" customWidth="1"/>
    <col min="9" max="9" width="8.5703125" style="2" bestFit="1" customWidth="1"/>
    <col min="10" max="10" width="5" style="68" bestFit="1" customWidth="1"/>
    <col min="11" max="11" width="10.42578125" style="15" bestFit="1" customWidth="1"/>
    <col min="12" max="12" width="9.28515625" style="15" bestFit="1" customWidth="1"/>
    <col min="13" max="13" width="10.28515625" style="15" bestFit="1" customWidth="1"/>
    <col min="14" max="14" width="12.42578125" style="16" bestFit="1" customWidth="1"/>
    <col min="15" max="15" width="7.5703125" style="16" bestFit="1" customWidth="1"/>
    <col min="16" max="16" width="5.85546875" style="17" bestFit="1" customWidth="1"/>
    <col min="17" max="17" width="15.85546875" style="18" bestFit="1" customWidth="1"/>
    <col min="18" max="18" width="26" style="18" bestFit="1" customWidth="1"/>
    <col min="19" max="19" width="13.85546875" style="18" bestFit="1" customWidth="1"/>
    <col min="20" max="20" width="14.7109375" style="16" bestFit="1" customWidth="1"/>
    <col min="21" max="21" width="18" style="18" bestFit="1" customWidth="1"/>
    <col min="22" max="22" width="15.85546875" style="15" bestFit="1" customWidth="1"/>
    <col min="23" max="24" width="13.28515625" style="18" bestFit="1" customWidth="1"/>
    <col min="25" max="25" width="16.7109375" style="18" bestFit="1" customWidth="1"/>
    <col min="26" max="26" width="15.85546875" style="16" bestFit="1" customWidth="1"/>
    <col min="27" max="27" width="16.7109375" style="16" bestFit="1" customWidth="1"/>
    <col min="28" max="29" width="9" style="18" bestFit="1" customWidth="1"/>
    <col min="30" max="30" width="19.5703125" style="15" bestFit="1" customWidth="1"/>
    <col min="31" max="31" width="10.5703125" style="15" bestFit="1" customWidth="1"/>
    <col min="32" max="32" width="10.85546875" style="18" bestFit="1" customWidth="1"/>
    <col min="33" max="33" width="9.140625" style="18" bestFit="1" customWidth="1"/>
    <col min="34" max="34" width="7.28515625" style="17" bestFit="1" customWidth="1"/>
    <col min="35" max="35" width="10.140625" style="19" bestFit="1" customWidth="1"/>
    <col min="36" max="36" width="11.42578125" style="19" bestFit="1" customWidth="1"/>
    <col min="37" max="38" width="11.42578125" style="15" bestFit="1" customWidth="1"/>
    <col min="39" max="39" width="15.85546875" style="15" bestFit="1" customWidth="1"/>
    <col min="40" max="40" width="16.7109375" style="15" bestFit="1" customWidth="1"/>
    <col min="41" max="41" width="9.85546875" style="16" bestFit="1" customWidth="1"/>
    <col min="42" max="42" width="9.7109375" style="20" bestFit="1" customWidth="1"/>
    <col min="43" max="43" width="12.140625" style="17" bestFit="1" customWidth="1"/>
    <col min="44" max="44" width="11.5703125" style="17" bestFit="1" customWidth="1"/>
    <col min="45" max="45" width="12.7109375" style="17" bestFit="1" customWidth="1"/>
    <col min="46" max="46" width="18.28515625" style="18" bestFit="1" customWidth="1"/>
    <col min="47" max="47" width="12.42578125" style="18" bestFit="1" customWidth="1"/>
    <col min="48" max="48" width="5.5703125" style="17" bestFit="1" customWidth="1"/>
    <col min="49" max="49" width="10.140625" style="17" bestFit="1" customWidth="1"/>
    <col min="50" max="50" width="12.140625" style="17" bestFit="1" customWidth="1"/>
    <col min="51" max="51" width="8.28515625" style="17" bestFit="1" customWidth="1"/>
    <col min="52" max="52" width="10.42578125" style="15" bestFit="1" customWidth="1"/>
    <col min="53" max="53" width="12.7109375" style="18" bestFit="1" customWidth="1"/>
    <col min="54" max="54" width="10" style="18" bestFit="1" customWidth="1"/>
    <col min="55" max="55" width="14" style="17" bestFit="1" customWidth="1"/>
    <col min="56" max="56" width="12.42578125" style="18" bestFit="1" customWidth="1"/>
    <col min="57" max="57" width="7.5703125" style="21" bestFit="1" customWidth="1"/>
    <col min="58" max="58" width="3.7109375" style="2" customWidth="1"/>
    <col min="59" max="59" width="5.85546875" style="22" bestFit="1" customWidth="1"/>
    <col min="60" max="60" width="7" style="22" customWidth="1"/>
    <col min="61" max="61" width="6.28515625" style="22" bestFit="1" customWidth="1"/>
    <col min="62" max="62" width="6" style="22" bestFit="1" customWidth="1"/>
    <col min="63" max="63" width="6.5703125" style="22" bestFit="1" customWidth="1"/>
    <col min="64" max="64" width="6.42578125" style="23" bestFit="1" customWidth="1"/>
    <col min="65" max="65" width="6.140625" style="23" bestFit="1" customWidth="1"/>
    <col min="66" max="66" width="6.7109375" style="23" bestFit="1" customWidth="1"/>
    <col min="67" max="67" width="3.85546875" style="2" customWidth="1"/>
    <col min="68" max="68" width="5.5703125" style="2" bestFit="1" customWidth="1"/>
    <col min="69" max="69" width="7.42578125" style="19" bestFit="1" customWidth="1"/>
    <col min="70" max="70" width="8" style="19" bestFit="1" customWidth="1"/>
    <col min="71" max="71" width="6.42578125" style="19" bestFit="1" customWidth="1"/>
    <col min="72" max="72" width="5.5703125" style="82" bestFit="1" customWidth="1"/>
    <col min="73" max="73" width="7.42578125" style="19" bestFit="1" customWidth="1"/>
    <col min="74" max="74" width="5.5703125" style="82" bestFit="1" customWidth="1"/>
    <col min="75" max="75" width="7.42578125" style="19" bestFit="1" customWidth="1"/>
    <col min="76" max="76" width="6.5703125" style="82" bestFit="1" customWidth="1"/>
    <col min="77" max="77" width="4" style="2" customWidth="1"/>
    <col min="78" max="78" width="6.28515625" style="16" bestFit="1" customWidth="1"/>
    <col min="79" max="79" width="7.5703125" style="16" bestFit="1" customWidth="1"/>
    <col min="80" max="80" width="8.28515625" style="16" bestFit="1" customWidth="1"/>
    <col min="81" max="81" width="10.42578125" style="16" bestFit="1" customWidth="1"/>
    <col min="82" max="82" width="6.85546875" style="16" bestFit="1" customWidth="1"/>
    <col min="83" max="83" width="8.28515625" style="72" bestFit="1" customWidth="1"/>
    <col min="84" max="16384" width="9.140625" style="2"/>
  </cols>
  <sheetData>
    <row r="1" spans="1:83" x14ac:dyDescent="0.25">
      <c r="A1" s="1" t="s">
        <v>176</v>
      </c>
      <c r="G1" s="4">
        <f>MIN(G8:G27)</f>
        <v>21</v>
      </c>
      <c r="J1" s="67">
        <f t="shared" ref="J1:BE1" si="0">MIN(J8:J27)</f>
        <v>30</v>
      </c>
      <c r="K1" s="4">
        <f t="shared" si="0"/>
        <v>18</v>
      </c>
      <c r="L1" s="4">
        <f t="shared" si="0"/>
        <v>80</v>
      </c>
      <c r="M1" s="4">
        <f t="shared" si="0"/>
        <v>171</v>
      </c>
      <c r="N1" s="6">
        <f t="shared" si="0"/>
        <v>6.2678060000000002</v>
      </c>
      <c r="O1" s="6">
        <f t="shared" si="0"/>
        <v>42.105263000000001</v>
      </c>
      <c r="P1" s="7">
        <f t="shared" si="0"/>
        <v>8.348846E-2</v>
      </c>
      <c r="Q1" s="8">
        <f t="shared" si="0"/>
        <v>40.031863999999999</v>
      </c>
      <c r="R1" s="8">
        <f t="shared" si="0"/>
        <v>8.2285489999999992</v>
      </c>
      <c r="S1" s="8">
        <f t="shared" si="0"/>
        <v>45.676291999999997</v>
      </c>
      <c r="T1" s="6">
        <f t="shared" si="0"/>
        <v>1.0872999999999999</v>
      </c>
      <c r="U1" s="8">
        <f t="shared" si="0"/>
        <v>33.166862000000002</v>
      </c>
      <c r="V1" s="4">
        <f t="shared" si="0"/>
        <v>398.00234999999998</v>
      </c>
      <c r="W1" s="8">
        <f t="shared" si="0"/>
        <v>6.2189779999999999</v>
      </c>
      <c r="X1" s="8">
        <f t="shared" si="0"/>
        <v>3.3837837999999998</v>
      </c>
      <c r="Y1" s="8">
        <f t="shared" si="0"/>
        <v>4.0580360000000004</v>
      </c>
      <c r="Z1" s="6">
        <f t="shared" si="0"/>
        <v>1.0491803</v>
      </c>
      <c r="AA1" s="6">
        <f t="shared" si="0"/>
        <v>1.5094339999999999</v>
      </c>
      <c r="AB1" s="8">
        <f t="shared" si="0"/>
        <v>-189.33391</v>
      </c>
      <c r="AC1" s="8">
        <f t="shared" si="0"/>
        <v>33.75</v>
      </c>
      <c r="AD1" s="4">
        <f t="shared" si="0"/>
        <v>132</v>
      </c>
      <c r="AE1" s="4">
        <f t="shared" si="0"/>
        <v>246.98047</v>
      </c>
      <c r="AF1" s="8">
        <f t="shared" si="0"/>
        <v>11.318284</v>
      </c>
      <c r="AG1" s="8">
        <f t="shared" si="0"/>
        <v>17.894172999999999</v>
      </c>
      <c r="AH1" s="7">
        <f t="shared" si="0"/>
        <v>0.88233684999999995</v>
      </c>
      <c r="AI1" s="9">
        <f t="shared" si="0"/>
        <v>-13978.493</v>
      </c>
      <c r="AJ1" s="9">
        <f t="shared" si="0"/>
        <v>6501.348</v>
      </c>
      <c r="AK1" s="4">
        <f t="shared" si="0"/>
        <v>-380.36</v>
      </c>
      <c r="AL1" s="4">
        <f t="shared" si="0"/>
        <v>33.75</v>
      </c>
      <c r="AM1" s="4">
        <f t="shared" si="0"/>
        <v>2</v>
      </c>
      <c r="AN1" s="4">
        <f t="shared" si="0"/>
        <v>4</v>
      </c>
      <c r="AO1" s="6">
        <f t="shared" si="0"/>
        <v>2.3822869999999998</v>
      </c>
      <c r="AP1" s="10">
        <f t="shared" si="0"/>
        <v>4278.5254000000004</v>
      </c>
      <c r="AQ1" s="7">
        <f t="shared" si="0"/>
        <v>0.18108173999999999</v>
      </c>
      <c r="AR1" s="7">
        <f t="shared" si="0"/>
        <v>1.5713421000000001</v>
      </c>
      <c r="AS1" s="7">
        <f t="shared" si="0"/>
        <v>6.0726950000000002E-2</v>
      </c>
      <c r="AT1" s="8">
        <f t="shared" si="0"/>
        <v>3.1919754</v>
      </c>
      <c r="AU1" s="8">
        <f t="shared" si="0"/>
        <v>9.8983729999999994</v>
      </c>
      <c r="AV1" s="7">
        <f t="shared" si="0"/>
        <v>3.9014734999999998</v>
      </c>
      <c r="AW1" s="7">
        <f t="shared" si="0"/>
        <v>0.29230845</v>
      </c>
      <c r="AX1" s="7">
        <f t="shared" si="0"/>
        <v>0.17693486999999999</v>
      </c>
      <c r="AY1" s="7">
        <f t="shared" si="0"/>
        <v>0.90629490000000001</v>
      </c>
      <c r="AZ1" s="4">
        <f t="shared" si="0"/>
        <v>286</v>
      </c>
      <c r="BA1" s="8">
        <f t="shared" si="0"/>
        <v>52.50038</v>
      </c>
      <c r="BB1" s="8">
        <f t="shared" si="0"/>
        <v>27.112185</v>
      </c>
      <c r="BC1" s="7">
        <f t="shared" si="0"/>
        <v>0.72727275000000002</v>
      </c>
      <c r="BD1" s="8">
        <f t="shared" si="0"/>
        <v>2.3520230999999998</v>
      </c>
      <c r="BE1" s="11">
        <f t="shared" si="0"/>
        <v>-1.5527122</v>
      </c>
      <c r="BG1" s="12">
        <f t="shared" ref="BG1:BN1" si="1">MIN(BG8:BG27)</f>
        <v>10.249999281320866</v>
      </c>
      <c r="BH1" s="12">
        <f t="shared" si="1"/>
        <v>8.7321351950365784</v>
      </c>
      <c r="BI1" s="12">
        <f t="shared" si="1"/>
        <v>2.0500465217674471</v>
      </c>
      <c r="BJ1" s="12">
        <f t="shared" si="1"/>
        <v>11.318284</v>
      </c>
      <c r="BK1" s="12">
        <f t="shared" si="1"/>
        <v>20.050419195036579</v>
      </c>
      <c r="BL1" s="13">
        <f t="shared" si="1"/>
        <v>51.89158870901975</v>
      </c>
      <c r="BM1" s="13">
        <f t="shared" si="1"/>
        <v>398.00234032558177</v>
      </c>
      <c r="BN1" s="13">
        <f t="shared" si="1"/>
        <v>606.56143439785046</v>
      </c>
      <c r="BQ1" s="9">
        <f t="shared" ref="BQ1:BX1" si="2">MIN(BQ8:BQ27)</f>
        <v>246.98047000000003</v>
      </c>
      <c r="BR1" s="9">
        <f t="shared" si="2"/>
        <v>370.47070500000007</v>
      </c>
      <c r="BS1" s="9">
        <f t="shared" si="2"/>
        <v>51.891588709019757</v>
      </c>
      <c r="BT1" s="81">
        <f t="shared" si="2"/>
        <v>5.3330828534549492E-2</v>
      </c>
      <c r="BU1" s="9">
        <f t="shared" si="2"/>
        <v>398.00234032558183</v>
      </c>
      <c r="BV1" s="81">
        <f t="shared" si="2"/>
        <v>0.56341245503621296</v>
      </c>
      <c r="BW1" s="9">
        <f t="shared" si="2"/>
        <v>606.56143439785046</v>
      </c>
      <c r="BX1" s="81">
        <f t="shared" si="2"/>
        <v>1.0193170154066824</v>
      </c>
    </row>
    <row r="2" spans="1:83" x14ac:dyDescent="0.25">
      <c r="A2" s="1" t="s">
        <v>177</v>
      </c>
      <c r="G2" s="4">
        <f>AVERAGE(G8:G27)</f>
        <v>26.529411764705884</v>
      </c>
      <c r="J2" s="67">
        <f t="shared" ref="J2:BE2" si="3">AVERAGE(J8:J27)</f>
        <v>607.05882352941171</v>
      </c>
      <c r="K2" s="4">
        <f t="shared" si="3"/>
        <v>82.529411764705884</v>
      </c>
      <c r="L2" s="4">
        <f t="shared" si="3"/>
        <v>218.88235294117646</v>
      </c>
      <c r="M2" s="4">
        <f t="shared" si="3"/>
        <v>301.41176470588238</v>
      </c>
      <c r="N2" s="6">
        <f t="shared" si="3"/>
        <v>9.2533206588235295</v>
      </c>
      <c r="O2" s="6">
        <f t="shared" si="3"/>
        <v>68.623920823529403</v>
      </c>
      <c r="P2" s="7">
        <f t="shared" si="3"/>
        <v>0.20676705764705877</v>
      </c>
      <c r="Q2" s="8">
        <f t="shared" si="3"/>
        <v>43.858957058823535</v>
      </c>
      <c r="R2" s="8">
        <f t="shared" si="3"/>
        <v>10.805382441176469</v>
      </c>
      <c r="S2" s="8">
        <f t="shared" si="3"/>
        <v>83.019455352941179</v>
      </c>
      <c r="T2" s="6">
        <f t="shared" si="3"/>
        <v>1.6366279470588236</v>
      </c>
      <c r="U2" s="8">
        <f t="shared" si="3"/>
        <v>49.997611411764709</v>
      </c>
      <c r="V2" s="4">
        <f t="shared" si="3"/>
        <v>599.97134941176478</v>
      </c>
      <c r="W2" s="8">
        <f t="shared" si="3"/>
        <v>99.803583176470596</v>
      </c>
      <c r="X2" s="8">
        <f t="shared" si="3"/>
        <v>52.89332201176471</v>
      </c>
      <c r="Y2" s="8">
        <f t="shared" si="3"/>
        <v>57.824595558823532</v>
      </c>
      <c r="Z2" s="6">
        <f t="shared" si="3"/>
        <v>1.5096867647058823</v>
      </c>
      <c r="AA2" s="6">
        <f t="shared" si="3"/>
        <v>4.2882979823529404</v>
      </c>
      <c r="AB2" s="8">
        <f t="shared" si="3"/>
        <v>-109.81641541176469</v>
      </c>
      <c r="AC2" s="8">
        <f t="shared" si="3"/>
        <v>87.180615647058801</v>
      </c>
      <c r="AD2" s="4">
        <f t="shared" si="3"/>
        <v>274.88235294117646</v>
      </c>
      <c r="AE2" s="4">
        <f t="shared" si="3"/>
        <v>545.26010764705893</v>
      </c>
      <c r="AF2" s="8">
        <f t="shared" si="3"/>
        <v>26.987387941176472</v>
      </c>
      <c r="AG2" s="8">
        <f t="shared" si="3"/>
        <v>60.110597823529417</v>
      </c>
      <c r="AH2" s="7">
        <f t="shared" si="3"/>
        <v>0.90268937823529405</v>
      </c>
      <c r="AI2" s="9">
        <f t="shared" si="3"/>
        <v>-8062.1017058823527</v>
      </c>
      <c r="AJ2" s="9">
        <f t="shared" si="3"/>
        <v>15089.834529411766</v>
      </c>
      <c r="AK2" s="4">
        <f t="shared" si="3"/>
        <v>-180.75705882352941</v>
      </c>
      <c r="AL2" s="4">
        <f t="shared" si="3"/>
        <v>157.42588235294116</v>
      </c>
      <c r="AM2" s="4">
        <f t="shared" si="3"/>
        <v>4.5294117647058822</v>
      </c>
      <c r="AN2" s="4">
        <f t="shared" si="3"/>
        <v>15</v>
      </c>
      <c r="AO2" s="6">
        <f t="shared" si="3"/>
        <v>4.228925464705882</v>
      </c>
      <c r="AP2" s="10">
        <f t="shared" si="3"/>
        <v>7027.7348705882359</v>
      </c>
      <c r="AQ2" s="7">
        <f t="shared" si="3"/>
        <v>1.0991935652941178</v>
      </c>
      <c r="AR2" s="7">
        <f t="shared" si="3"/>
        <v>1.993314488235294</v>
      </c>
      <c r="AS2" s="7">
        <f t="shared" si="3"/>
        <v>0.3208441111764706</v>
      </c>
      <c r="AT2" s="8">
        <f t="shared" si="3"/>
        <v>6.6632951882352947</v>
      </c>
      <c r="AU2" s="8">
        <f t="shared" si="3"/>
        <v>13.283729235294119</v>
      </c>
      <c r="AV2" s="7">
        <f t="shared" si="3"/>
        <v>4.5856429235294112</v>
      </c>
      <c r="AW2" s="7">
        <f t="shared" si="3"/>
        <v>0.59493875411764707</v>
      </c>
      <c r="AX2" s="7">
        <f t="shared" si="3"/>
        <v>0.28266721588235294</v>
      </c>
      <c r="AY2" s="7">
        <f t="shared" si="3"/>
        <v>0.93043448764705883</v>
      </c>
      <c r="AZ2" s="4">
        <f t="shared" si="3"/>
        <v>392.23529411764707</v>
      </c>
      <c r="BA2" s="8">
        <f t="shared" si="3"/>
        <v>110.47599029411764</v>
      </c>
      <c r="BB2" s="8">
        <f t="shared" si="3"/>
        <v>52.488231470588239</v>
      </c>
      <c r="BC2" s="7">
        <f t="shared" si="3"/>
        <v>3.4442301382352944</v>
      </c>
      <c r="BD2" s="8">
        <f t="shared" si="3"/>
        <v>44.41034482941177</v>
      </c>
      <c r="BE2" s="11">
        <f t="shared" si="3"/>
        <v>0.17803735282352937</v>
      </c>
      <c r="BG2" s="12">
        <f t="shared" ref="BG2:BN2" si="4">AVERAGE(BG8:BG27)</f>
        <v>11.651960562256201</v>
      </c>
      <c r="BH2" s="12">
        <f t="shared" si="4"/>
        <v>21.509185577990053</v>
      </c>
      <c r="BI2" s="12">
        <f t="shared" si="4"/>
        <v>5.4782023631864192</v>
      </c>
      <c r="BJ2" s="12">
        <f t="shared" si="4"/>
        <v>26.987387941176472</v>
      </c>
      <c r="BK2" s="12">
        <f t="shared" si="4"/>
        <v>48.496573519166517</v>
      </c>
      <c r="BL2" s="13">
        <f t="shared" si="4"/>
        <v>119.49918503914279</v>
      </c>
      <c r="BM2" s="13">
        <f t="shared" si="4"/>
        <v>599.9713509029599</v>
      </c>
      <c r="BN2" s="13">
        <f t="shared" si="4"/>
        <v>1080.4435167667773</v>
      </c>
      <c r="BQ2" s="9">
        <f t="shared" ref="BQ2:BX2" si="5">AVERAGE(BQ8:BQ27)</f>
        <v>545.26010764705904</v>
      </c>
      <c r="BR2" s="9">
        <f t="shared" si="5"/>
        <v>817.89016147058828</v>
      </c>
      <c r="BS2" s="9">
        <f t="shared" si="5"/>
        <v>119.49918503914279</v>
      </c>
      <c r="BT2" s="81">
        <f t="shared" si="5"/>
        <v>0.16423845645447369</v>
      </c>
      <c r="BU2" s="9">
        <f t="shared" si="5"/>
        <v>599.97135090296001</v>
      </c>
      <c r="BV2" s="81">
        <f t="shared" si="5"/>
        <v>0.75836641503659963</v>
      </c>
      <c r="BW2" s="9">
        <f t="shared" si="5"/>
        <v>1080.4435167667773</v>
      </c>
      <c r="BX2" s="81">
        <f t="shared" si="5"/>
        <v>1.3524943736187252</v>
      </c>
    </row>
    <row r="3" spans="1:83" x14ac:dyDescent="0.25">
      <c r="A3" s="1" t="s">
        <v>178</v>
      </c>
      <c r="G3" s="4">
        <f>MAX(G8:G27)</f>
        <v>61</v>
      </c>
      <c r="J3" s="67">
        <f t="shared" ref="J3:BE3" si="6">MAX(J8:J27)</f>
        <v>1440</v>
      </c>
      <c r="K3" s="4">
        <f t="shared" si="6"/>
        <v>143</v>
      </c>
      <c r="L3" s="4">
        <f t="shared" si="6"/>
        <v>661</v>
      </c>
      <c r="M3" s="4">
        <f t="shared" si="6"/>
        <v>736</v>
      </c>
      <c r="N3" s="6">
        <f t="shared" si="6"/>
        <v>11.866968999999999</v>
      </c>
      <c r="O3" s="6">
        <f t="shared" si="6"/>
        <v>90.575919999999996</v>
      </c>
      <c r="P3" s="7">
        <f t="shared" si="6"/>
        <v>0.36586285000000002</v>
      </c>
      <c r="Q3" s="8">
        <f t="shared" si="6"/>
        <v>49.512300000000003</v>
      </c>
      <c r="R3" s="8">
        <f t="shared" si="6"/>
        <v>17.624186999999999</v>
      </c>
      <c r="S3" s="8">
        <f t="shared" si="6"/>
        <v>123.36107</v>
      </c>
      <c r="T3" s="6">
        <f t="shared" si="6"/>
        <v>2.1842234</v>
      </c>
      <c r="U3" s="8">
        <f t="shared" si="6"/>
        <v>66.890010000000004</v>
      </c>
      <c r="V3" s="4">
        <f t="shared" si="6"/>
        <v>802.68020000000001</v>
      </c>
      <c r="W3" s="8">
        <f t="shared" si="6"/>
        <v>478</v>
      </c>
      <c r="X3" s="8">
        <f t="shared" si="6"/>
        <v>166.36995999999999</v>
      </c>
      <c r="Y3" s="8">
        <f t="shared" si="6"/>
        <v>198.44463999999999</v>
      </c>
      <c r="Z3" s="6">
        <f t="shared" si="6"/>
        <v>2.1153846000000001</v>
      </c>
      <c r="AA3" s="6">
        <f t="shared" si="6"/>
        <v>10.176470999999999</v>
      </c>
      <c r="AB3" s="8">
        <f t="shared" si="6"/>
        <v>-37.272804000000001</v>
      </c>
      <c r="AC3" s="8">
        <f t="shared" si="6"/>
        <v>142.4512</v>
      </c>
      <c r="AD3" s="4">
        <f t="shared" si="6"/>
        <v>715</v>
      </c>
      <c r="AE3" s="4">
        <f t="shared" si="6"/>
        <v>786.90233999999998</v>
      </c>
      <c r="AF3" s="8">
        <f t="shared" si="6"/>
        <v>50.365475000000004</v>
      </c>
      <c r="AG3" s="8">
        <f t="shared" si="6"/>
        <v>91.741140000000001</v>
      </c>
      <c r="AH3" s="7">
        <f t="shared" si="6"/>
        <v>0.93408769999999997</v>
      </c>
      <c r="AI3" s="9">
        <f t="shared" si="6"/>
        <v>-2222.8200000000002</v>
      </c>
      <c r="AJ3" s="9">
        <f t="shared" si="6"/>
        <v>22308.75</v>
      </c>
      <c r="AK3" s="4">
        <f t="shared" si="6"/>
        <v>-55.22</v>
      </c>
      <c r="AL3" s="4">
        <f t="shared" si="6"/>
        <v>335.18</v>
      </c>
      <c r="AM3" s="4">
        <f t="shared" si="6"/>
        <v>11</v>
      </c>
      <c r="AN3" s="4">
        <f t="shared" si="6"/>
        <v>32</v>
      </c>
      <c r="AO3" s="6">
        <f t="shared" si="6"/>
        <v>5.3887400000000003</v>
      </c>
      <c r="AP3" s="10">
        <f t="shared" si="6"/>
        <v>9966.6110000000008</v>
      </c>
      <c r="AQ3" s="7">
        <f t="shared" si="6"/>
        <v>3.0247519999999999</v>
      </c>
      <c r="AR3" s="7">
        <f t="shared" si="6"/>
        <v>2.9248197</v>
      </c>
      <c r="AS3" s="7">
        <f t="shared" si="6"/>
        <v>0.69463220000000003</v>
      </c>
      <c r="AT3" s="8">
        <f t="shared" si="6"/>
        <v>16.112266999999999</v>
      </c>
      <c r="AU3" s="8">
        <f t="shared" si="6"/>
        <v>19.240349999999999</v>
      </c>
      <c r="AV3" s="7">
        <f t="shared" si="6"/>
        <v>6.5786343</v>
      </c>
      <c r="AW3" s="7">
        <f t="shared" si="6"/>
        <v>0.93187419999999999</v>
      </c>
      <c r="AX3" s="7">
        <f t="shared" si="6"/>
        <v>0.45724598</v>
      </c>
      <c r="AY3" s="7">
        <f t="shared" si="6"/>
        <v>0.96968370000000004</v>
      </c>
      <c r="AZ3" s="4">
        <f t="shared" si="6"/>
        <v>472</v>
      </c>
      <c r="BA3" s="8">
        <f t="shared" si="6"/>
        <v>163.87066999999999</v>
      </c>
      <c r="BB3" s="8">
        <f t="shared" si="6"/>
        <v>86.031199999999998</v>
      </c>
      <c r="BC3" s="7">
        <f t="shared" si="6"/>
        <v>9.6111109999999993</v>
      </c>
      <c r="BD3" s="8">
        <f t="shared" si="6"/>
        <v>93.975409999999997</v>
      </c>
      <c r="BE3" s="11">
        <f t="shared" si="6"/>
        <v>1.9859353</v>
      </c>
      <c r="BG3" s="12">
        <f t="shared" ref="BG3:BN3" si="7">MAX(BG8:BG27)</f>
        <v>12.583333488034485</v>
      </c>
      <c r="BH3" s="12">
        <f t="shared" si="7"/>
        <v>38.722345318447964</v>
      </c>
      <c r="BI3" s="12">
        <f t="shared" si="7"/>
        <v>13.117064557335041</v>
      </c>
      <c r="BJ3" s="12">
        <f t="shared" si="7"/>
        <v>50.365475000000004</v>
      </c>
      <c r="BK3" s="12">
        <f t="shared" si="7"/>
        <v>87.984285338284835</v>
      </c>
      <c r="BL3" s="13">
        <f t="shared" si="7"/>
        <v>306.35833190092745</v>
      </c>
      <c r="BM3" s="13">
        <f t="shared" si="7"/>
        <v>802.68024348993924</v>
      </c>
      <c r="BN3" s="13">
        <f t="shared" si="7"/>
        <v>1352.1928597262363</v>
      </c>
      <c r="BQ3" s="9">
        <f t="shared" ref="BQ3:BX3" si="8">MAX(BQ8:BQ27)</f>
        <v>786.90234000000009</v>
      </c>
      <c r="BR3" s="9">
        <f t="shared" si="8"/>
        <v>1180.3535100000001</v>
      </c>
      <c r="BS3" s="9">
        <f t="shared" si="8"/>
        <v>306.35833190092745</v>
      </c>
      <c r="BT3" s="81">
        <f t="shared" si="8"/>
        <v>0.51135823614801856</v>
      </c>
      <c r="BU3" s="9">
        <f t="shared" si="8"/>
        <v>802.68024348993936</v>
      </c>
      <c r="BV3" s="81">
        <f t="shared" si="8"/>
        <v>1.074315283108773</v>
      </c>
      <c r="BW3" s="9">
        <f t="shared" si="8"/>
        <v>1352.1928597262363</v>
      </c>
      <c r="BX3" s="81">
        <f t="shared" si="8"/>
        <v>1.8378764474026463</v>
      </c>
    </row>
    <row r="4" spans="1:83" s="80" customFormat="1" x14ac:dyDescent="0.25">
      <c r="A4" s="79" t="s">
        <v>183</v>
      </c>
      <c r="K4" s="83">
        <f t="shared" ref="K4:M4" si="9">SUM(K8:K27)</f>
        <v>1403</v>
      </c>
      <c r="L4" s="83">
        <f t="shared" si="9"/>
        <v>3721</v>
      </c>
      <c r="M4" s="83">
        <f t="shared" si="9"/>
        <v>5124</v>
      </c>
      <c r="AE4" s="83">
        <f t="shared" ref="AE4" si="10">SUM(AE8:AE27)</f>
        <v>9269.4218300000011</v>
      </c>
      <c r="AI4" s="83">
        <f t="shared" ref="AI4" si="11">SUM(AI8:AI27)</f>
        <v>-137055.72899999999</v>
      </c>
      <c r="AJ4" s="83">
        <f t="shared" ref="AJ4" si="12">SUM(AJ8:AJ27)</f>
        <v>256527.18700000003</v>
      </c>
      <c r="AP4" s="83">
        <f t="shared" ref="AP4" si="13">SUM(AP8:AP27)</f>
        <v>119471.49280000001</v>
      </c>
      <c r="BL4" s="83">
        <f t="shared" ref="BL4:BN4" si="14">SUM(BL8:BL27)</f>
        <v>2031.4861456654273</v>
      </c>
      <c r="BM4" s="83">
        <f t="shared" si="14"/>
        <v>10199.512965350319</v>
      </c>
      <c r="BN4" s="83">
        <f t="shared" si="14"/>
        <v>18367.539785035213</v>
      </c>
      <c r="BQ4" s="83">
        <f>SUM(BQ8:BQ27)</f>
        <v>9269.421830000003</v>
      </c>
      <c r="BR4" s="83">
        <f>SUM(BR8:BR27)</f>
        <v>13904.132745000001</v>
      </c>
      <c r="BS4" s="83">
        <f>SUM(BS8:BS27)</f>
        <v>2031.4861456654273</v>
      </c>
      <c r="BT4" s="84">
        <f t="shared" ref="BT4:BX4" si="15">BS4/$BR4</f>
        <v>0.14610664202669962</v>
      </c>
      <c r="BU4" s="83">
        <f>SUM(BU8:BU27)</f>
        <v>10199.512965350321</v>
      </c>
      <c r="BV4" s="84">
        <f t="shared" si="15"/>
        <v>0.73355980933209364</v>
      </c>
      <c r="BW4" s="83">
        <f>SUM(BW8:BW27)</f>
        <v>18367.539785035213</v>
      </c>
      <c r="BX4" s="84">
        <f t="shared" si="15"/>
        <v>1.3210129766374876</v>
      </c>
    </row>
    <row r="6" spans="1:83" x14ac:dyDescent="0.25">
      <c r="BG6" s="24" t="s">
        <v>53</v>
      </c>
      <c r="BH6" s="88">
        <v>3.09</v>
      </c>
      <c r="BI6" s="89" t="s">
        <v>184</v>
      </c>
      <c r="BJ6" s="90"/>
      <c r="BK6" s="90"/>
      <c r="BL6" s="90"/>
      <c r="BM6" s="90"/>
      <c r="BN6" s="90"/>
      <c r="BP6" s="25" t="s">
        <v>55</v>
      </c>
      <c r="BQ6" s="31" t="s">
        <v>56</v>
      </c>
      <c r="BR6" s="31" t="s">
        <v>58</v>
      </c>
      <c r="BS6" s="76" t="s">
        <v>67</v>
      </c>
      <c r="BT6" s="77"/>
      <c r="BU6" s="76" t="s">
        <v>69</v>
      </c>
      <c r="BV6" s="77"/>
      <c r="BW6" s="76" t="s">
        <v>68</v>
      </c>
      <c r="BX6" s="77"/>
      <c r="BZ6" s="76" t="s">
        <v>179</v>
      </c>
      <c r="CA6" s="78"/>
      <c r="CB6" s="78"/>
      <c r="CC6" s="78"/>
      <c r="CD6" s="78"/>
      <c r="CE6" s="77"/>
    </row>
    <row r="7" spans="1:83" s="34" customFormat="1" x14ac:dyDescent="0.25">
      <c r="A7" s="27" t="s">
        <v>71</v>
      </c>
      <c r="B7" s="25" t="s">
        <v>73</v>
      </c>
      <c r="C7" s="25" t="s">
        <v>72</v>
      </c>
      <c r="D7" s="25" t="s">
        <v>75</v>
      </c>
      <c r="E7" s="25" t="s">
        <v>173</v>
      </c>
      <c r="F7" s="25" t="s">
        <v>0</v>
      </c>
      <c r="G7" s="25" t="s">
        <v>1</v>
      </c>
      <c r="H7" s="25" t="s">
        <v>2</v>
      </c>
      <c r="I7" s="25" t="s">
        <v>3</v>
      </c>
      <c r="J7" s="26" t="s">
        <v>4</v>
      </c>
      <c r="K7" s="26" t="s">
        <v>5</v>
      </c>
      <c r="L7" s="26" t="s">
        <v>6</v>
      </c>
      <c r="M7" s="26" t="s">
        <v>7</v>
      </c>
      <c r="N7" s="28" t="s">
        <v>8</v>
      </c>
      <c r="O7" s="28" t="s">
        <v>9</v>
      </c>
      <c r="P7" s="29" t="s">
        <v>10</v>
      </c>
      <c r="Q7" s="30" t="s">
        <v>11</v>
      </c>
      <c r="R7" s="30" t="s">
        <v>12</v>
      </c>
      <c r="S7" s="30" t="s">
        <v>13</v>
      </c>
      <c r="T7" s="28" t="s">
        <v>14</v>
      </c>
      <c r="U7" s="30" t="s">
        <v>15</v>
      </c>
      <c r="V7" s="26" t="s">
        <v>16</v>
      </c>
      <c r="W7" s="30" t="s">
        <v>17</v>
      </c>
      <c r="X7" s="30" t="s">
        <v>18</v>
      </c>
      <c r="Y7" s="30" t="s">
        <v>19</v>
      </c>
      <c r="Z7" s="28" t="s">
        <v>20</v>
      </c>
      <c r="AA7" s="28" t="s">
        <v>21</v>
      </c>
      <c r="AB7" s="30" t="s">
        <v>22</v>
      </c>
      <c r="AC7" s="30" t="s">
        <v>23</v>
      </c>
      <c r="AD7" s="26" t="s">
        <v>24</v>
      </c>
      <c r="AE7" s="26" t="s">
        <v>25</v>
      </c>
      <c r="AF7" s="30" t="s">
        <v>26</v>
      </c>
      <c r="AG7" s="30" t="s">
        <v>27</v>
      </c>
      <c r="AH7" s="29" t="s">
        <v>28</v>
      </c>
      <c r="AI7" s="31" t="s">
        <v>29</v>
      </c>
      <c r="AJ7" s="31" t="s">
        <v>30</v>
      </c>
      <c r="AK7" s="26" t="s">
        <v>31</v>
      </c>
      <c r="AL7" s="26" t="s">
        <v>32</v>
      </c>
      <c r="AM7" s="26" t="s">
        <v>33</v>
      </c>
      <c r="AN7" s="26" t="s">
        <v>34</v>
      </c>
      <c r="AO7" s="28" t="s">
        <v>35</v>
      </c>
      <c r="AP7" s="32" t="s">
        <v>36</v>
      </c>
      <c r="AQ7" s="29" t="s">
        <v>37</v>
      </c>
      <c r="AR7" s="29" t="s">
        <v>38</v>
      </c>
      <c r="AS7" s="29" t="s">
        <v>39</v>
      </c>
      <c r="AT7" s="30" t="s">
        <v>40</v>
      </c>
      <c r="AU7" s="30" t="s">
        <v>41</v>
      </c>
      <c r="AV7" s="29" t="s">
        <v>42</v>
      </c>
      <c r="AW7" s="29" t="s">
        <v>43</v>
      </c>
      <c r="AX7" s="29" t="s">
        <v>44</v>
      </c>
      <c r="AY7" s="29" t="s">
        <v>45</v>
      </c>
      <c r="AZ7" s="26" t="s">
        <v>46</v>
      </c>
      <c r="BA7" s="30" t="s">
        <v>47</v>
      </c>
      <c r="BB7" s="30" t="s">
        <v>48</v>
      </c>
      <c r="BC7" s="29" t="s">
        <v>49</v>
      </c>
      <c r="BD7" s="30" t="s">
        <v>50</v>
      </c>
      <c r="BE7" s="33" t="s">
        <v>51</v>
      </c>
      <c r="BG7" s="24" t="s">
        <v>54</v>
      </c>
      <c r="BH7" s="24" t="s">
        <v>60</v>
      </c>
      <c r="BI7" s="24" t="s">
        <v>61</v>
      </c>
      <c r="BJ7" s="24" t="s">
        <v>62</v>
      </c>
      <c r="BK7" s="24" t="s">
        <v>63</v>
      </c>
      <c r="BL7" s="35" t="s">
        <v>64</v>
      </c>
      <c r="BM7" s="35" t="s">
        <v>65</v>
      </c>
      <c r="BN7" s="35" t="s">
        <v>66</v>
      </c>
      <c r="BP7" s="36">
        <v>0.1</v>
      </c>
      <c r="BQ7" s="31" t="s">
        <v>57</v>
      </c>
      <c r="BR7" s="95">
        <v>1.5</v>
      </c>
      <c r="BS7" s="31" t="s">
        <v>57</v>
      </c>
      <c r="BT7" s="37" t="s">
        <v>59</v>
      </c>
      <c r="BU7" s="31" t="s">
        <v>57</v>
      </c>
      <c r="BV7" s="37" t="s">
        <v>59</v>
      </c>
      <c r="BW7" s="31" t="s">
        <v>57</v>
      </c>
      <c r="BX7" s="37" t="s">
        <v>59</v>
      </c>
      <c r="BZ7" s="28" t="s">
        <v>61</v>
      </c>
      <c r="CA7" s="28" t="s">
        <v>180</v>
      </c>
      <c r="CB7" s="28" t="s">
        <v>45</v>
      </c>
      <c r="CC7" s="28" t="s">
        <v>46</v>
      </c>
      <c r="CD7" s="28" t="s">
        <v>182</v>
      </c>
      <c r="CE7" s="73" t="s">
        <v>181</v>
      </c>
    </row>
    <row r="8" spans="1:83" s="49" customFormat="1" x14ac:dyDescent="0.25">
      <c r="A8" s="38">
        <v>43389</v>
      </c>
      <c r="B8" s="39" t="s">
        <v>74</v>
      </c>
      <c r="C8" s="39" t="s">
        <v>76</v>
      </c>
      <c r="D8" s="40">
        <v>9001</v>
      </c>
      <c r="E8" s="40" t="s">
        <v>175</v>
      </c>
      <c r="F8" s="70" t="s">
        <v>70</v>
      </c>
      <c r="G8" s="41">
        <v>31</v>
      </c>
      <c r="H8" s="5"/>
      <c r="I8" s="5" t="s">
        <v>52</v>
      </c>
      <c r="J8" s="67">
        <v>1440</v>
      </c>
      <c r="K8" s="4">
        <v>137</v>
      </c>
      <c r="L8" s="4">
        <v>153</v>
      </c>
      <c r="M8" s="4">
        <v>290</v>
      </c>
      <c r="N8" s="6">
        <v>6.2678060000000002</v>
      </c>
      <c r="O8" s="6">
        <v>52.758617000000001</v>
      </c>
      <c r="P8" s="7">
        <v>0.24159151000000001</v>
      </c>
      <c r="Q8" s="8">
        <v>44.614936999999998</v>
      </c>
      <c r="R8" s="8">
        <v>14.299314499999999</v>
      </c>
      <c r="S8" s="8">
        <v>81.437010000000001</v>
      </c>
      <c r="T8" s="6">
        <v>2.1842234</v>
      </c>
      <c r="U8" s="8">
        <v>66.890010000000004</v>
      </c>
      <c r="V8" s="4">
        <v>802.68020000000001</v>
      </c>
      <c r="W8" s="8">
        <v>6.2189779999999999</v>
      </c>
      <c r="X8" s="8">
        <v>10.117647</v>
      </c>
      <c r="Y8" s="8">
        <v>8.2758620000000001</v>
      </c>
      <c r="Z8" s="6">
        <v>1.8513514</v>
      </c>
      <c r="AA8" s="6">
        <v>2.0675675999999998</v>
      </c>
      <c r="AB8" s="8">
        <v>-49.817950000000003</v>
      </c>
      <c r="AC8" s="8">
        <v>109.749466</v>
      </c>
      <c r="AD8" s="4">
        <v>259</v>
      </c>
      <c r="AE8" s="4">
        <v>534.00194999999997</v>
      </c>
      <c r="AF8" s="42">
        <v>34.367626000000001</v>
      </c>
      <c r="AG8" s="8">
        <v>73.529409999999999</v>
      </c>
      <c r="AH8" s="7">
        <v>0.89159893999999995</v>
      </c>
      <c r="AI8" s="9">
        <v>-6825.0590000000002</v>
      </c>
      <c r="AJ8" s="9">
        <v>16791.668000000001</v>
      </c>
      <c r="AK8" s="4">
        <v>-214.76</v>
      </c>
      <c r="AL8" s="4">
        <v>233.94</v>
      </c>
      <c r="AM8" s="4">
        <v>11</v>
      </c>
      <c r="AN8" s="4">
        <v>8</v>
      </c>
      <c r="AO8" s="6">
        <v>3.1200752</v>
      </c>
      <c r="AP8" s="10">
        <v>9966.6110000000008</v>
      </c>
      <c r="AQ8" s="7">
        <v>2.2030102999999999</v>
      </c>
      <c r="AR8" s="43">
        <v>2.4602963999999998</v>
      </c>
      <c r="AS8" s="7">
        <v>0.68986429999999999</v>
      </c>
      <c r="AT8" s="8">
        <v>16.112266999999999</v>
      </c>
      <c r="AU8" s="8">
        <v>18.663997999999999</v>
      </c>
      <c r="AV8" s="43">
        <v>5.4574999999999996</v>
      </c>
      <c r="AW8" s="7">
        <v>0.71912025999999996</v>
      </c>
      <c r="AX8" s="43">
        <v>0.31808217999999999</v>
      </c>
      <c r="AY8" s="43">
        <v>0.96968370000000004</v>
      </c>
      <c r="AZ8" s="4">
        <v>286</v>
      </c>
      <c r="BA8" s="8">
        <v>117.11457</v>
      </c>
      <c r="BB8" s="8">
        <v>63.597799999999999</v>
      </c>
      <c r="BC8" s="7">
        <v>1.1167883000000001</v>
      </c>
      <c r="BD8" s="8">
        <v>42.931319999999999</v>
      </c>
      <c r="BE8" s="11">
        <v>0.178123</v>
      </c>
      <c r="BF8" s="44"/>
      <c r="BG8" s="12">
        <f t="shared" ref="BG8:BG24" si="16">$AP8/$V8</f>
        <v>12.416664818691181</v>
      </c>
      <c r="BH8" s="12">
        <f t="shared" ref="BH8:BH24" si="17">BH$6*$BA8/SQRT($M8)</f>
        <v>21.25056144266496</v>
      </c>
      <c r="BI8" s="45">
        <f t="shared" ref="BI8:BI24" si="18">$AF8-BH8</f>
        <v>13.117064557335041</v>
      </c>
      <c r="BJ8" s="45">
        <f t="shared" ref="BJ8:BJ24" si="19">$AF8</f>
        <v>34.367626000000001</v>
      </c>
      <c r="BK8" s="45">
        <f t="shared" ref="BK8:BK24" si="20">$AF8+BH8</f>
        <v>55.618187442664961</v>
      </c>
      <c r="BL8" s="46">
        <f t="shared" ref="BL8:BL24" si="21">BI8*$M8/$BG8</f>
        <v>306.35833190092745</v>
      </c>
      <c r="BM8" s="46">
        <f t="shared" ref="BM8:BM24" si="22">BJ8*$M8/$BG8</f>
        <v>802.68024348993924</v>
      </c>
      <c r="BN8" s="46">
        <f t="shared" ref="BN8:BN24" si="23">BK8*$M8/$BG8</f>
        <v>1299.0021550789511</v>
      </c>
      <c r="BO8" s="47"/>
      <c r="BP8" s="47"/>
      <c r="BQ8" s="94">
        <f t="shared" ref="BQ8:BQ24" si="24">AE8*BP$7*10</f>
        <v>534.00194999999997</v>
      </c>
      <c r="BR8" s="94">
        <f t="shared" ref="BR8:BR24" si="25">BQ8*BR$7</f>
        <v>801.002925</v>
      </c>
      <c r="BS8" s="94">
        <f t="shared" ref="BS8:BS24" si="26">BL8*BP$7*10</f>
        <v>306.35833190092745</v>
      </c>
      <c r="BT8" s="48">
        <f t="shared" ref="BT8:BT24" si="27">BS8/$BR8</f>
        <v>0.38246843093728711</v>
      </c>
      <c r="BU8" s="94">
        <f t="shared" ref="BU8:BU24" si="28">BM8*BP$7*10</f>
        <v>802.68024348993936</v>
      </c>
      <c r="BV8" s="48">
        <f t="shared" ref="BV8:BV24" si="29">BU8/$BR8</f>
        <v>1.0020940229274935</v>
      </c>
      <c r="BW8" s="94">
        <f t="shared" ref="BW8:BW24" si="30">BN8*BP$7*10</f>
        <v>1299.0021550789513</v>
      </c>
      <c r="BX8" s="48">
        <f t="shared" ref="BX8:BX24" si="31">BW8/$BR8</f>
        <v>1.6217196149177</v>
      </c>
      <c r="BY8" s="47"/>
      <c r="BZ8" s="6">
        <f t="shared" ref="BZ8:BZ24" si="32">(BI8-BI$1)/(BI$3-BI$1)</f>
        <v>1</v>
      </c>
      <c r="CA8" s="71">
        <f t="shared" ref="CA8:CA24" si="33">(BS8-BS$1)/(BS$3-BS$1)</f>
        <v>1</v>
      </c>
      <c r="CB8" s="71">
        <f t="shared" ref="CB8:CB24" si="34">(AY8-AY$1)/(AY$3-AY$1)</f>
        <v>1</v>
      </c>
      <c r="CC8" s="71">
        <f t="shared" ref="CC8:CC24" si="35">1-(AZ8-AZ$1)/(AZ$3-AZ$1)</f>
        <v>1</v>
      </c>
      <c r="CD8" s="71">
        <f t="shared" ref="CD8:CD24" si="36">(M8-M$1)/(M$3-M$1)</f>
        <v>0.21061946902654868</v>
      </c>
      <c r="CE8" s="74">
        <f>AVERAGE(BZ8:CD8)</f>
        <v>0.84212389380530972</v>
      </c>
    </row>
    <row r="9" spans="1:83" x14ac:dyDescent="0.25">
      <c r="A9" s="59">
        <v>43394</v>
      </c>
      <c r="B9" s="60" t="s">
        <v>79</v>
      </c>
      <c r="C9" s="60" t="s">
        <v>129</v>
      </c>
      <c r="D9" s="61">
        <v>9003</v>
      </c>
      <c r="E9" s="40" t="s">
        <v>175</v>
      </c>
      <c r="F9" s="50" t="s">
        <v>79</v>
      </c>
      <c r="G9" s="51">
        <v>27</v>
      </c>
      <c r="H9" s="50"/>
      <c r="I9" s="50" t="s">
        <v>52</v>
      </c>
      <c r="J9" s="69">
        <v>1440</v>
      </c>
      <c r="K9" s="52">
        <v>70</v>
      </c>
      <c r="L9" s="52">
        <v>109</v>
      </c>
      <c r="M9" s="52">
        <v>179</v>
      </c>
      <c r="N9" s="53">
        <v>6.8217052999999996</v>
      </c>
      <c r="O9" s="53">
        <v>60.893856</v>
      </c>
      <c r="P9" s="54">
        <v>0.36586285000000002</v>
      </c>
      <c r="Q9" s="55">
        <v>44.022891999999999</v>
      </c>
      <c r="R9" s="55">
        <v>9.9709109999999992</v>
      </c>
      <c r="S9" s="55">
        <v>117.06807999999999</v>
      </c>
      <c r="T9" s="53">
        <v>1.9967706999999999</v>
      </c>
      <c r="U9" s="55">
        <v>60.914999999999999</v>
      </c>
      <c r="V9" s="52">
        <v>730.98</v>
      </c>
      <c r="W9" s="55">
        <v>14.585713999999999</v>
      </c>
      <c r="X9" s="55">
        <v>17.944953999999999</v>
      </c>
      <c r="Y9" s="55">
        <v>16.631284999999998</v>
      </c>
      <c r="Z9" s="53">
        <v>1.7948717999999999</v>
      </c>
      <c r="AA9" s="53">
        <v>2.8684210000000001</v>
      </c>
      <c r="AB9" s="55">
        <v>-85.284003999999996</v>
      </c>
      <c r="AC9" s="55">
        <v>137.47980999999999</v>
      </c>
      <c r="AD9" s="52">
        <v>152</v>
      </c>
      <c r="AE9" s="52">
        <v>560.15039999999999</v>
      </c>
      <c r="AF9" s="55">
        <v>50.365475000000004</v>
      </c>
      <c r="AG9" s="55">
        <v>91.741140000000001</v>
      </c>
      <c r="AH9" s="54">
        <v>0.92262906</v>
      </c>
      <c r="AI9" s="56">
        <v>-5969.8804</v>
      </c>
      <c r="AJ9" s="56">
        <v>14985.299000000001</v>
      </c>
      <c r="AK9" s="52">
        <v>-335.18</v>
      </c>
      <c r="AL9" s="52">
        <v>335.18</v>
      </c>
      <c r="AM9" s="52">
        <v>6</v>
      </c>
      <c r="AN9" s="52">
        <v>9</v>
      </c>
      <c r="AO9" s="53">
        <v>4.4151325000000003</v>
      </c>
      <c r="AP9" s="57">
        <v>9015.42</v>
      </c>
      <c r="AQ9" s="54">
        <v>1.6120235000000001</v>
      </c>
      <c r="AR9" s="54">
        <v>2.5101507000000001</v>
      </c>
      <c r="AS9" s="54">
        <v>0.59056180000000003</v>
      </c>
      <c r="AT9" s="55">
        <v>8.5711259999999996</v>
      </c>
      <c r="AU9" s="55">
        <v>16.094643000000001</v>
      </c>
      <c r="AV9" s="54">
        <v>4.5346820000000001</v>
      </c>
      <c r="AW9" s="54">
        <v>0.41987743999999999</v>
      </c>
      <c r="AX9" s="54">
        <v>0.32778109999999999</v>
      </c>
      <c r="AY9" s="54">
        <v>0.92860746000000005</v>
      </c>
      <c r="AZ9" s="52">
        <v>308</v>
      </c>
      <c r="BA9" s="55">
        <v>162.88200000000001</v>
      </c>
      <c r="BB9" s="55">
        <v>85.094939999999994</v>
      </c>
      <c r="BC9" s="54">
        <v>1.5571429000000001</v>
      </c>
      <c r="BD9" s="55">
        <v>93.762079999999997</v>
      </c>
      <c r="BE9" s="58">
        <v>-1.5351030000000001</v>
      </c>
      <c r="BG9" s="12">
        <f t="shared" si="16"/>
        <v>12.333333333333334</v>
      </c>
      <c r="BH9" s="12">
        <f t="shared" si="17"/>
        <v>37.618810338284831</v>
      </c>
      <c r="BI9" s="45">
        <f t="shared" si="18"/>
        <v>12.746664661715172</v>
      </c>
      <c r="BJ9" s="45">
        <f t="shared" si="19"/>
        <v>50.365475000000004</v>
      </c>
      <c r="BK9" s="45">
        <f t="shared" si="20"/>
        <v>87.984285338284835</v>
      </c>
      <c r="BL9" s="46">
        <f t="shared" si="21"/>
        <v>184.9988898200283</v>
      </c>
      <c r="BM9" s="46">
        <f t="shared" si="22"/>
        <v>730.98000202702713</v>
      </c>
      <c r="BN9" s="46">
        <f t="shared" si="23"/>
        <v>1276.9611142340257</v>
      </c>
      <c r="BQ9" s="94">
        <f t="shared" si="24"/>
        <v>560.15039999999999</v>
      </c>
      <c r="BR9" s="94">
        <f t="shared" si="25"/>
        <v>840.22559999999999</v>
      </c>
      <c r="BS9" s="94">
        <f t="shared" si="26"/>
        <v>184.9988898200283</v>
      </c>
      <c r="BT9" s="48">
        <f t="shared" si="27"/>
        <v>0.22017764017191133</v>
      </c>
      <c r="BU9" s="94">
        <f t="shared" si="28"/>
        <v>730.98000202702724</v>
      </c>
      <c r="BV9" s="48">
        <f t="shared" si="29"/>
        <v>0.86998063618512367</v>
      </c>
      <c r="BW9" s="94">
        <f t="shared" si="30"/>
        <v>1276.9611142340257</v>
      </c>
      <c r="BX9" s="48">
        <f t="shared" si="31"/>
        <v>1.5197836321983353</v>
      </c>
      <c r="BZ9" s="6">
        <f t="shared" si="32"/>
        <v>0.96653119255526065</v>
      </c>
      <c r="CA9" s="71">
        <f t="shared" si="33"/>
        <v>0.52308328955436367</v>
      </c>
      <c r="CB9" s="71">
        <f t="shared" si="34"/>
        <v>0.35199530516431971</v>
      </c>
      <c r="CC9" s="71">
        <f t="shared" si="35"/>
        <v>0.88172043010752688</v>
      </c>
      <c r="CD9" s="71">
        <f t="shared" si="36"/>
        <v>1.415929203539823E-2</v>
      </c>
      <c r="CE9" s="74">
        <f>AVERAGE(BZ9:CD9)</f>
        <v>0.54749790188337388</v>
      </c>
    </row>
    <row r="10" spans="1:83" x14ac:dyDescent="0.25">
      <c r="A10" s="38">
        <v>43394</v>
      </c>
      <c r="B10" s="39" t="s">
        <v>97</v>
      </c>
      <c r="C10" s="39" t="s">
        <v>147</v>
      </c>
      <c r="D10" s="40">
        <v>9021</v>
      </c>
      <c r="E10" s="40" t="s">
        <v>175</v>
      </c>
      <c r="F10" s="5" t="s">
        <v>97</v>
      </c>
      <c r="G10" s="41">
        <v>39</v>
      </c>
      <c r="H10" s="5"/>
      <c r="I10" s="5" t="s">
        <v>52</v>
      </c>
      <c r="J10" s="67">
        <v>240</v>
      </c>
      <c r="K10" s="4">
        <v>18</v>
      </c>
      <c r="L10" s="4">
        <v>173</v>
      </c>
      <c r="M10" s="4">
        <v>191</v>
      </c>
      <c r="N10" s="6">
        <v>8.7166460000000008</v>
      </c>
      <c r="O10" s="6">
        <v>90.575919999999996</v>
      </c>
      <c r="P10" s="7">
        <v>0.18749656000000001</v>
      </c>
      <c r="Q10" s="8">
        <v>41.985874000000003</v>
      </c>
      <c r="R10" s="8">
        <v>17.624186999999999</v>
      </c>
      <c r="S10" s="8">
        <v>45.676291999999997</v>
      </c>
      <c r="T10" s="6">
        <v>1.0872999999999999</v>
      </c>
      <c r="U10" s="8">
        <v>33.166862000000002</v>
      </c>
      <c r="V10" s="4">
        <v>398.00234999999998</v>
      </c>
      <c r="W10" s="8">
        <v>31.722221000000001</v>
      </c>
      <c r="X10" s="8">
        <v>14.057803</v>
      </c>
      <c r="Y10" s="8">
        <v>15.722512999999999</v>
      </c>
      <c r="Z10" s="6">
        <v>1.0588236</v>
      </c>
      <c r="AA10" s="6">
        <v>10.176470999999999</v>
      </c>
      <c r="AB10" s="8">
        <v>-123.490005</v>
      </c>
      <c r="AC10" s="8">
        <v>37.580047999999998</v>
      </c>
      <c r="AD10" s="4">
        <v>152</v>
      </c>
      <c r="AE10" s="4">
        <v>246.98047</v>
      </c>
      <c r="AF10" s="8">
        <v>22.400656000000001</v>
      </c>
      <c r="AG10" s="8">
        <v>17.894172999999999</v>
      </c>
      <c r="AH10" s="7">
        <v>0.92754877000000002</v>
      </c>
      <c r="AI10" s="9">
        <v>-2222.8200000000002</v>
      </c>
      <c r="AJ10" s="9">
        <v>6501.348</v>
      </c>
      <c r="AK10" s="4">
        <v>-123.49</v>
      </c>
      <c r="AL10" s="4">
        <v>37.58</v>
      </c>
      <c r="AM10" s="4">
        <v>2</v>
      </c>
      <c r="AN10" s="4">
        <v>25</v>
      </c>
      <c r="AO10" s="6">
        <v>2.3822869999999998</v>
      </c>
      <c r="AP10" s="10">
        <v>4278.5254000000004</v>
      </c>
      <c r="AQ10" s="7">
        <v>0.30431651999999998</v>
      </c>
      <c r="AR10" s="7">
        <v>2.9248197</v>
      </c>
      <c r="AS10" s="7">
        <v>0.18139651000000001</v>
      </c>
      <c r="AT10" s="8">
        <v>3.2229519999999998</v>
      </c>
      <c r="AU10" s="8">
        <v>17.323336000000001</v>
      </c>
      <c r="AV10" s="7">
        <v>6.5786343</v>
      </c>
      <c r="AW10" s="7">
        <v>0.80273079999999997</v>
      </c>
      <c r="AX10" s="7">
        <v>0.45724598</v>
      </c>
      <c r="AY10" s="7">
        <v>0.93610543000000002</v>
      </c>
      <c r="AZ10" s="4">
        <v>343</v>
      </c>
      <c r="BA10" s="8">
        <v>52.50038</v>
      </c>
      <c r="BB10" s="8">
        <v>27.112185</v>
      </c>
      <c r="BC10" s="7">
        <v>9.6111109999999993</v>
      </c>
      <c r="BD10" s="8">
        <v>51.837814000000002</v>
      </c>
      <c r="BE10" s="11">
        <v>-4.6083532000000003E-2</v>
      </c>
      <c r="BG10" s="12">
        <f t="shared" si="16"/>
        <v>10.750000345475348</v>
      </c>
      <c r="BH10" s="12">
        <f t="shared" si="17"/>
        <v>11.738273996486463</v>
      </c>
      <c r="BI10" s="45">
        <f t="shared" si="18"/>
        <v>10.662382003513539</v>
      </c>
      <c r="BJ10" s="45">
        <f t="shared" si="19"/>
        <v>22.400656000000001</v>
      </c>
      <c r="BK10" s="45">
        <f t="shared" si="20"/>
        <v>34.138929996486468</v>
      </c>
      <c r="BL10" s="46">
        <f t="shared" si="21"/>
        <v>189.44324625331296</v>
      </c>
      <c r="BM10" s="46">
        <f t="shared" si="22"/>
        <v>398.00234032558177</v>
      </c>
      <c r="BN10" s="46">
        <f t="shared" si="23"/>
        <v>606.56143439785046</v>
      </c>
      <c r="BQ10" s="94">
        <f t="shared" si="24"/>
        <v>246.98047000000003</v>
      </c>
      <c r="BR10" s="94">
        <f t="shared" si="25"/>
        <v>370.47070500000007</v>
      </c>
      <c r="BS10" s="94">
        <f t="shared" si="26"/>
        <v>189.44324625331296</v>
      </c>
      <c r="BT10" s="48">
        <f t="shared" si="27"/>
        <v>0.51135823614801856</v>
      </c>
      <c r="BU10" s="94">
        <f t="shared" si="28"/>
        <v>398.00234032558183</v>
      </c>
      <c r="BV10" s="48">
        <f t="shared" si="29"/>
        <v>1.074315283108773</v>
      </c>
      <c r="BW10" s="94">
        <f t="shared" si="30"/>
        <v>606.56143439785046</v>
      </c>
      <c r="BX10" s="48">
        <f t="shared" si="31"/>
        <v>1.6372723300695269</v>
      </c>
      <c r="BZ10" s="6">
        <f t="shared" si="32"/>
        <v>0.77819837774434342</v>
      </c>
      <c r="CA10" s="71">
        <f t="shared" si="33"/>
        <v>0.54054866195445339</v>
      </c>
      <c r="CB10" s="71">
        <f t="shared" si="34"/>
        <v>0.4702807120500781</v>
      </c>
      <c r="CC10" s="71">
        <f t="shared" si="35"/>
        <v>0.69354838709677424</v>
      </c>
      <c r="CD10" s="71">
        <f t="shared" si="36"/>
        <v>3.5398230088495575E-2</v>
      </c>
      <c r="CE10" s="74">
        <f>AVERAGE(BZ10:CD10)</f>
        <v>0.50359487378682899</v>
      </c>
    </row>
    <row r="11" spans="1:83" x14ac:dyDescent="0.25">
      <c r="A11" s="38">
        <v>43394</v>
      </c>
      <c r="B11" s="39" t="s">
        <v>84</v>
      </c>
      <c r="C11" s="39" t="s">
        <v>134</v>
      </c>
      <c r="D11" s="40">
        <v>9008</v>
      </c>
      <c r="E11" s="40" t="s">
        <v>175</v>
      </c>
      <c r="F11" s="50" t="s">
        <v>84</v>
      </c>
      <c r="G11" s="51">
        <v>25</v>
      </c>
      <c r="H11" s="50"/>
      <c r="I11" s="50" t="s">
        <v>52</v>
      </c>
      <c r="J11" s="69">
        <v>1440</v>
      </c>
      <c r="K11" s="52">
        <v>107</v>
      </c>
      <c r="L11" s="52">
        <v>177</v>
      </c>
      <c r="M11" s="52">
        <v>284</v>
      </c>
      <c r="N11" s="53">
        <v>6.8995823999999999</v>
      </c>
      <c r="O11" s="53">
        <v>62.323943999999997</v>
      </c>
      <c r="P11" s="54">
        <v>0.19296077</v>
      </c>
      <c r="Q11" s="55">
        <v>41.003950000000003</v>
      </c>
      <c r="R11" s="55">
        <v>11.296063</v>
      </c>
      <c r="S11" s="55">
        <v>81.040985000000006</v>
      </c>
      <c r="T11" s="53">
        <v>1.572373</v>
      </c>
      <c r="U11" s="55">
        <v>48.025970000000001</v>
      </c>
      <c r="V11" s="52">
        <v>576.31164999999999</v>
      </c>
      <c r="W11" s="55">
        <v>9.2429904999999994</v>
      </c>
      <c r="X11" s="55">
        <v>6.1299434000000002</v>
      </c>
      <c r="Y11" s="55">
        <v>7.3028170000000001</v>
      </c>
      <c r="Z11" s="53">
        <v>1.445946</v>
      </c>
      <c r="AA11" s="53">
        <v>2.3918919999999999</v>
      </c>
      <c r="AB11" s="55">
        <v>-74.111114999999998</v>
      </c>
      <c r="AC11" s="55">
        <v>85.230260000000001</v>
      </c>
      <c r="AD11" s="52">
        <v>259</v>
      </c>
      <c r="AE11" s="52">
        <v>371.91991999999999</v>
      </c>
      <c r="AF11" s="55">
        <v>25.196724</v>
      </c>
      <c r="AG11" s="55">
        <v>63.913715000000003</v>
      </c>
      <c r="AH11" s="54">
        <v>0.93408769999999997</v>
      </c>
      <c r="AI11" s="56">
        <v>-7929.8896000000004</v>
      </c>
      <c r="AJ11" s="56">
        <v>15085.757</v>
      </c>
      <c r="AK11" s="52">
        <v>-274.89</v>
      </c>
      <c r="AL11" s="52">
        <v>215.53</v>
      </c>
      <c r="AM11" s="52">
        <v>3</v>
      </c>
      <c r="AN11" s="52">
        <v>10</v>
      </c>
      <c r="AO11" s="53">
        <v>3.6299323999999999</v>
      </c>
      <c r="AP11" s="57">
        <v>7155.8696</v>
      </c>
      <c r="AQ11" s="54">
        <v>1.1500334999999999</v>
      </c>
      <c r="AR11" s="54">
        <v>1.9023918</v>
      </c>
      <c r="AS11" s="54">
        <v>0.33998576000000003</v>
      </c>
      <c r="AT11" s="55">
        <v>7.776319</v>
      </c>
      <c r="AU11" s="55">
        <v>19.240349999999999</v>
      </c>
      <c r="AV11" s="54">
        <v>4.6486096000000003</v>
      </c>
      <c r="AW11" s="54">
        <v>0.60481680000000004</v>
      </c>
      <c r="AX11" s="54">
        <v>0.26148546</v>
      </c>
      <c r="AY11" s="54">
        <v>0.93986349999999996</v>
      </c>
      <c r="AZ11" s="52">
        <v>314</v>
      </c>
      <c r="BA11" s="55">
        <v>107.062225</v>
      </c>
      <c r="BB11" s="55">
        <v>34.336869999999998</v>
      </c>
      <c r="BC11" s="54">
        <v>1.6542056000000001</v>
      </c>
      <c r="BD11" s="55">
        <v>2.3520230999999998</v>
      </c>
      <c r="BE11" s="58">
        <v>1.9859353</v>
      </c>
      <c r="BG11" s="12">
        <f t="shared" si="16"/>
        <v>12.416666572678169</v>
      </c>
      <c r="BH11" s="12">
        <f t="shared" si="17"/>
        <v>19.630690419432916</v>
      </c>
      <c r="BI11" s="45">
        <f t="shared" si="18"/>
        <v>5.5660335805670833</v>
      </c>
      <c r="BJ11" s="45">
        <f t="shared" si="19"/>
        <v>25.196724</v>
      </c>
      <c r="BK11" s="45">
        <f t="shared" si="20"/>
        <v>44.827414419432912</v>
      </c>
      <c r="BL11" s="46">
        <f t="shared" si="21"/>
        <v>127.30901064536651</v>
      </c>
      <c r="BM11" s="46">
        <f t="shared" si="22"/>
        <v>576.31165128859061</v>
      </c>
      <c r="BN11" s="46">
        <f t="shared" si="23"/>
        <v>1025.3142919318145</v>
      </c>
      <c r="BQ11" s="94">
        <f t="shared" si="24"/>
        <v>371.91991999999999</v>
      </c>
      <c r="BR11" s="94">
        <f t="shared" si="25"/>
        <v>557.87987999999996</v>
      </c>
      <c r="BS11" s="94">
        <f t="shared" si="26"/>
        <v>127.30901064536653</v>
      </c>
      <c r="BT11" s="48">
        <f t="shared" si="27"/>
        <v>0.22820147348810382</v>
      </c>
      <c r="BU11" s="94">
        <f t="shared" si="28"/>
        <v>576.31165128859061</v>
      </c>
      <c r="BV11" s="48">
        <f t="shared" si="29"/>
        <v>1.0330389604453751</v>
      </c>
      <c r="BW11" s="94">
        <f t="shared" si="30"/>
        <v>1025.3142919318145</v>
      </c>
      <c r="BX11" s="48">
        <f t="shared" si="31"/>
        <v>1.8378764474026463</v>
      </c>
      <c r="BZ11" s="6">
        <f t="shared" si="32"/>
        <v>0.31769958696189221</v>
      </c>
      <c r="CA11" s="71">
        <f t="shared" si="33"/>
        <v>0.29637437486072687</v>
      </c>
      <c r="CB11" s="71">
        <f t="shared" si="34"/>
        <v>0.52956673734161142</v>
      </c>
      <c r="CC11" s="71">
        <f t="shared" si="35"/>
        <v>0.84946236559139787</v>
      </c>
      <c r="CD11" s="71">
        <f t="shared" si="36"/>
        <v>0.2</v>
      </c>
      <c r="CE11" s="74">
        <f>AVERAGE(BZ11:CD11)</f>
        <v>0.43862061295112575</v>
      </c>
    </row>
    <row r="12" spans="1:83" x14ac:dyDescent="0.25">
      <c r="A12" s="38">
        <v>43394</v>
      </c>
      <c r="B12" s="39" t="s">
        <v>105</v>
      </c>
      <c r="C12" s="39" t="s">
        <v>156</v>
      </c>
      <c r="D12" s="40">
        <v>9030</v>
      </c>
      <c r="E12" s="40" t="s">
        <v>175</v>
      </c>
      <c r="F12" s="50" t="s">
        <v>105</v>
      </c>
      <c r="G12" s="51">
        <v>21</v>
      </c>
      <c r="H12" s="50"/>
      <c r="I12" s="50" t="s">
        <v>52</v>
      </c>
      <c r="J12" s="69">
        <v>30</v>
      </c>
      <c r="K12" s="52">
        <v>75</v>
      </c>
      <c r="L12" s="52">
        <v>661</v>
      </c>
      <c r="M12" s="52">
        <v>736</v>
      </c>
      <c r="N12" s="53">
        <v>8.8171579999999992</v>
      </c>
      <c r="O12" s="53">
        <v>89.809783999999993</v>
      </c>
      <c r="P12" s="54">
        <v>8.348846E-2</v>
      </c>
      <c r="Q12" s="55">
        <v>41.997779999999999</v>
      </c>
      <c r="R12" s="55">
        <v>9.8894420000000007</v>
      </c>
      <c r="S12" s="55">
        <v>49.303350000000002</v>
      </c>
      <c r="T12" s="53">
        <v>1.8046484</v>
      </c>
      <c r="U12" s="55">
        <v>55.167262999999998</v>
      </c>
      <c r="V12" s="52">
        <v>662.00720000000001</v>
      </c>
      <c r="W12" s="55">
        <v>470.01334000000003</v>
      </c>
      <c r="X12" s="55">
        <v>123.98184000000001</v>
      </c>
      <c r="Y12" s="55">
        <v>159.24321</v>
      </c>
      <c r="Z12" s="53">
        <v>1.0714284999999999</v>
      </c>
      <c r="AA12" s="53">
        <v>9.4428570000000001</v>
      </c>
      <c r="AB12" s="55">
        <v>-186.37991</v>
      </c>
      <c r="AC12" s="55">
        <v>33.75</v>
      </c>
      <c r="AD12" s="52">
        <v>715</v>
      </c>
      <c r="AE12" s="52">
        <v>629.66600000000005</v>
      </c>
      <c r="AF12" s="55">
        <v>11.318284</v>
      </c>
      <c r="AG12" s="55">
        <v>78.475914000000003</v>
      </c>
      <c r="AH12" s="54">
        <v>0.90807400000000005</v>
      </c>
      <c r="AI12" s="56">
        <v>-13978.493</v>
      </c>
      <c r="AJ12" s="56">
        <v>22308.75</v>
      </c>
      <c r="AK12" s="52">
        <v>-186.38</v>
      </c>
      <c r="AL12" s="52">
        <v>33.75</v>
      </c>
      <c r="AM12" s="52">
        <v>2</v>
      </c>
      <c r="AN12" s="52">
        <v>29</v>
      </c>
      <c r="AO12" s="53">
        <v>4.2467290000000002</v>
      </c>
      <c r="AP12" s="57">
        <v>8330.2569999999996</v>
      </c>
      <c r="AQ12" s="54">
        <v>0.18108173999999999</v>
      </c>
      <c r="AR12" s="54">
        <v>1.5959338000000001</v>
      </c>
      <c r="AS12" s="54">
        <v>6.0726950000000002E-2</v>
      </c>
      <c r="AT12" s="55">
        <v>3.5519235</v>
      </c>
      <c r="AU12" s="55">
        <v>13.229644</v>
      </c>
      <c r="AV12" s="54">
        <v>4.6108539999999998</v>
      </c>
      <c r="AW12" s="54">
        <v>0.93187419999999999</v>
      </c>
      <c r="AX12" s="54">
        <v>0.17693486999999999</v>
      </c>
      <c r="AY12" s="54">
        <v>0.92578154999999995</v>
      </c>
      <c r="AZ12" s="52">
        <v>407</v>
      </c>
      <c r="BA12" s="55">
        <v>76.665660000000003</v>
      </c>
      <c r="BB12" s="55">
        <v>55.510849999999998</v>
      </c>
      <c r="BC12" s="54">
        <v>8.8133335000000006</v>
      </c>
      <c r="BD12" s="55">
        <v>22.224665000000002</v>
      </c>
      <c r="BE12" s="58">
        <v>0.76462759999999996</v>
      </c>
      <c r="BG12" s="12">
        <f t="shared" si="16"/>
        <v>12.583332930517976</v>
      </c>
      <c r="BH12" s="12">
        <f t="shared" si="17"/>
        <v>8.7321351950365784</v>
      </c>
      <c r="BI12" s="45">
        <f t="shared" si="18"/>
        <v>2.5861488049634218</v>
      </c>
      <c r="BJ12" s="45">
        <f t="shared" si="19"/>
        <v>11.318284</v>
      </c>
      <c r="BK12" s="45">
        <f t="shared" si="20"/>
        <v>20.050419195036579</v>
      </c>
      <c r="BL12" s="46">
        <f t="shared" si="21"/>
        <v>151.26401971267936</v>
      </c>
      <c r="BM12" s="46">
        <f t="shared" si="22"/>
        <v>662.00720190728487</v>
      </c>
      <c r="BN12" s="46">
        <f t="shared" si="23"/>
        <v>1172.7503841018904</v>
      </c>
      <c r="BQ12" s="94">
        <f t="shared" si="24"/>
        <v>629.66600000000005</v>
      </c>
      <c r="BR12" s="94">
        <f t="shared" si="25"/>
        <v>944.49900000000002</v>
      </c>
      <c r="BS12" s="94">
        <f t="shared" si="26"/>
        <v>151.26401971267936</v>
      </c>
      <c r="BT12" s="48">
        <f t="shared" si="27"/>
        <v>0.1601526520543477</v>
      </c>
      <c r="BU12" s="94">
        <f t="shared" si="28"/>
        <v>662.00720190728487</v>
      </c>
      <c r="BV12" s="48">
        <f t="shared" si="29"/>
        <v>0.70090831425685451</v>
      </c>
      <c r="BW12" s="94">
        <f t="shared" si="30"/>
        <v>1172.7503841018904</v>
      </c>
      <c r="BX12" s="48">
        <f t="shared" si="31"/>
        <v>1.2416639764593613</v>
      </c>
      <c r="BZ12" s="6">
        <f t="shared" si="32"/>
        <v>4.8441439371746685E-2</v>
      </c>
      <c r="CA12" s="71">
        <f t="shared" si="33"/>
        <v>0.390512448727798</v>
      </c>
      <c r="CB12" s="71">
        <f t="shared" si="34"/>
        <v>0.30741471679539495</v>
      </c>
      <c r="CC12" s="71">
        <f t="shared" si="35"/>
        <v>0.34946236559139787</v>
      </c>
      <c r="CD12" s="71">
        <f t="shared" si="36"/>
        <v>1</v>
      </c>
      <c r="CE12" s="74">
        <f>AVERAGE(BZ12:CD12)</f>
        <v>0.41916619409726746</v>
      </c>
    </row>
    <row r="13" spans="1:83" x14ac:dyDescent="0.25">
      <c r="A13" s="38">
        <v>43394</v>
      </c>
      <c r="B13" s="39" t="s">
        <v>103</v>
      </c>
      <c r="C13" s="39" t="s">
        <v>154</v>
      </c>
      <c r="D13" s="40">
        <v>9028</v>
      </c>
      <c r="E13" s="40" t="s">
        <v>175</v>
      </c>
      <c r="F13" s="5" t="s">
        <v>103</v>
      </c>
      <c r="G13" s="41">
        <v>21</v>
      </c>
      <c r="H13" s="5"/>
      <c r="I13" s="5" t="s">
        <v>52</v>
      </c>
      <c r="J13" s="67">
        <v>30</v>
      </c>
      <c r="K13" s="4">
        <v>64</v>
      </c>
      <c r="L13" s="4">
        <v>514</v>
      </c>
      <c r="M13" s="4">
        <v>578</v>
      </c>
      <c r="N13" s="6">
        <v>9.4650210000000001</v>
      </c>
      <c r="O13" s="6">
        <v>88.927329999999998</v>
      </c>
      <c r="P13" s="7">
        <v>9.942993E-2</v>
      </c>
      <c r="Q13" s="8">
        <v>40.980420000000002</v>
      </c>
      <c r="R13" s="8">
        <v>8.902037</v>
      </c>
      <c r="S13" s="8">
        <v>55.085605999999999</v>
      </c>
      <c r="T13" s="6">
        <v>1.6471144</v>
      </c>
      <c r="U13" s="8">
        <v>50.362430000000003</v>
      </c>
      <c r="V13" s="4">
        <v>604.3492</v>
      </c>
      <c r="W13" s="8">
        <v>478</v>
      </c>
      <c r="X13" s="8">
        <v>163.63618</v>
      </c>
      <c r="Y13" s="8">
        <v>198.44463999999999</v>
      </c>
      <c r="Z13" s="6">
        <v>1.0491803</v>
      </c>
      <c r="AA13" s="6">
        <v>8.4262294999999998</v>
      </c>
      <c r="AB13" s="8">
        <v>-189.33391</v>
      </c>
      <c r="AC13" s="8">
        <v>38.36985</v>
      </c>
      <c r="AD13" s="4">
        <v>557</v>
      </c>
      <c r="AE13" s="4">
        <v>525.31055000000003</v>
      </c>
      <c r="AF13" s="8">
        <v>13.156967</v>
      </c>
      <c r="AG13" s="8">
        <v>76.800650000000005</v>
      </c>
      <c r="AH13" s="7">
        <v>0.91503120000000004</v>
      </c>
      <c r="AI13" s="9">
        <v>-12117.37</v>
      </c>
      <c r="AJ13" s="9">
        <v>19722.103999999999</v>
      </c>
      <c r="AK13" s="4">
        <v>-191.75</v>
      </c>
      <c r="AL13" s="4">
        <v>175.87</v>
      </c>
      <c r="AM13" s="4">
        <v>2</v>
      </c>
      <c r="AN13" s="4">
        <v>32</v>
      </c>
      <c r="AO13" s="6">
        <v>4.6034879999999996</v>
      </c>
      <c r="AP13" s="10">
        <v>7604.7269999999999</v>
      </c>
      <c r="AQ13" s="7">
        <v>0.20265704000000001</v>
      </c>
      <c r="AR13" s="7">
        <v>1.6275895</v>
      </c>
      <c r="AS13" s="7">
        <v>6.949081E-2</v>
      </c>
      <c r="AT13" s="8">
        <v>3.1919754</v>
      </c>
      <c r="AU13" s="8">
        <v>14.476630999999999</v>
      </c>
      <c r="AV13" s="7">
        <v>4.3200240000000001</v>
      </c>
      <c r="AW13" s="7">
        <v>0.82607870000000005</v>
      </c>
      <c r="AX13" s="7">
        <v>0.18038629</v>
      </c>
      <c r="AY13" s="7">
        <v>0.9577</v>
      </c>
      <c r="AZ13" s="4">
        <v>437</v>
      </c>
      <c r="BA13" s="8">
        <v>84.375854000000004</v>
      </c>
      <c r="BB13" s="8">
        <v>48.111020000000003</v>
      </c>
      <c r="BC13" s="7">
        <v>8.03125</v>
      </c>
      <c r="BD13" s="8">
        <v>7.8618290000000002</v>
      </c>
      <c r="BE13" s="11">
        <v>1.4144270000000001</v>
      </c>
      <c r="BG13" s="12">
        <f t="shared" si="16"/>
        <v>12.583332616308585</v>
      </c>
      <c r="BH13" s="12">
        <f t="shared" si="17"/>
        <v>10.844580121369459</v>
      </c>
      <c r="BI13" s="45">
        <f t="shared" si="18"/>
        <v>2.3123868786305408</v>
      </c>
      <c r="BJ13" s="45">
        <f t="shared" si="19"/>
        <v>13.156967</v>
      </c>
      <c r="BK13" s="45">
        <f t="shared" si="20"/>
        <v>24.001547121369459</v>
      </c>
      <c r="BL13" s="46">
        <f t="shared" si="21"/>
        <v>106.21666426557056</v>
      </c>
      <c r="BM13" s="46">
        <f t="shared" si="22"/>
        <v>604.34919411920498</v>
      </c>
      <c r="BN13" s="46">
        <f t="shared" si="23"/>
        <v>1102.4817239728393</v>
      </c>
      <c r="BQ13" s="94">
        <f t="shared" si="24"/>
        <v>525.31055000000015</v>
      </c>
      <c r="BR13" s="94">
        <f t="shared" si="25"/>
        <v>787.96582500000022</v>
      </c>
      <c r="BS13" s="94">
        <f t="shared" si="26"/>
        <v>106.21666426557056</v>
      </c>
      <c r="BT13" s="48">
        <f t="shared" si="27"/>
        <v>0.13479856726726763</v>
      </c>
      <c r="BU13" s="94">
        <f t="shared" si="28"/>
        <v>604.34919411920509</v>
      </c>
      <c r="BV13" s="48">
        <f t="shared" si="29"/>
        <v>0.76697386478557605</v>
      </c>
      <c r="BW13" s="94">
        <f t="shared" si="30"/>
        <v>1102.4817239728393</v>
      </c>
      <c r="BX13" s="48">
        <f t="shared" si="31"/>
        <v>1.3991491623038841</v>
      </c>
      <c r="BZ13" s="6">
        <f t="shared" si="32"/>
        <v>2.3704701304359907E-2</v>
      </c>
      <c r="CA13" s="71">
        <f t="shared" si="33"/>
        <v>0.2134859544910401</v>
      </c>
      <c r="CB13" s="71">
        <f t="shared" si="34"/>
        <v>0.81094925286485886</v>
      </c>
      <c r="CC13" s="71">
        <f t="shared" si="35"/>
        <v>0.18817204301075274</v>
      </c>
      <c r="CD13" s="71">
        <f t="shared" si="36"/>
        <v>0.72035398230088499</v>
      </c>
      <c r="CE13" s="74">
        <f>AVERAGE(BZ13:CD13)</f>
        <v>0.39133318679437934</v>
      </c>
    </row>
    <row r="14" spans="1:83" x14ac:dyDescent="0.25">
      <c r="A14" s="38">
        <v>43394</v>
      </c>
      <c r="B14" s="39" t="s">
        <v>78</v>
      </c>
      <c r="C14" s="39" t="s">
        <v>77</v>
      </c>
      <c r="D14" s="40">
        <v>9002</v>
      </c>
      <c r="E14" s="40" t="s">
        <v>175</v>
      </c>
      <c r="F14" s="50" t="s">
        <v>78</v>
      </c>
      <c r="G14" s="51">
        <v>21</v>
      </c>
      <c r="H14" s="50"/>
      <c r="I14" s="50" t="s">
        <v>52</v>
      </c>
      <c r="J14" s="69">
        <v>1440</v>
      </c>
      <c r="K14" s="52">
        <v>72</v>
      </c>
      <c r="L14" s="52">
        <v>99</v>
      </c>
      <c r="M14" s="52">
        <v>171</v>
      </c>
      <c r="N14" s="53">
        <v>6.9102990000000002</v>
      </c>
      <c r="O14" s="53">
        <v>57.894736999999999</v>
      </c>
      <c r="P14" s="54">
        <v>0.35081849999999998</v>
      </c>
      <c r="Q14" s="55">
        <v>42.67145</v>
      </c>
      <c r="R14" s="55">
        <v>9.558954</v>
      </c>
      <c r="S14" s="55">
        <v>118.08982</v>
      </c>
      <c r="T14" s="53">
        <v>1.7745267</v>
      </c>
      <c r="U14" s="55">
        <v>54.135055999999999</v>
      </c>
      <c r="V14" s="52">
        <v>649.62067000000002</v>
      </c>
      <c r="W14" s="55">
        <v>15.611110999999999</v>
      </c>
      <c r="X14" s="55">
        <v>18.464646999999999</v>
      </c>
      <c r="Y14" s="55">
        <v>17.263159000000002</v>
      </c>
      <c r="Z14" s="53">
        <v>1.8947369000000001</v>
      </c>
      <c r="AA14" s="53">
        <v>2.6756755999999999</v>
      </c>
      <c r="AB14" s="55">
        <v>-84.592804000000001</v>
      </c>
      <c r="AC14" s="55">
        <v>142.4512</v>
      </c>
      <c r="AD14" s="52">
        <v>150</v>
      </c>
      <c r="AE14" s="52">
        <v>514.41989999999998</v>
      </c>
      <c r="AF14" s="55">
        <v>46.853732999999998</v>
      </c>
      <c r="AG14" s="55">
        <v>90.970725999999999</v>
      </c>
      <c r="AH14" s="54">
        <v>0.92034050000000001</v>
      </c>
      <c r="AI14" s="56">
        <v>-6090.6815999999999</v>
      </c>
      <c r="AJ14" s="56">
        <v>14102.669</v>
      </c>
      <c r="AK14" s="52">
        <v>-380.36</v>
      </c>
      <c r="AL14" s="52">
        <v>310.64</v>
      </c>
      <c r="AM14" s="52">
        <v>4</v>
      </c>
      <c r="AN14" s="52">
        <v>9</v>
      </c>
      <c r="AO14" s="53">
        <v>4.4640293</v>
      </c>
      <c r="AP14" s="57">
        <v>8011.9883</v>
      </c>
      <c r="AQ14" s="54">
        <v>1.6839634999999999</v>
      </c>
      <c r="AR14" s="54">
        <v>2.3154499999999998</v>
      </c>
      <c r="AS14" s="54">
        <v>0.55387379999999997</v>
      </c>
      <c r="AT14" s="55">
        <v>7.6793847</v>
      </c>
      <c r="AU14" s="55">
        <v>15.574801000000001</v>
      </c>
      <c r="AV14" s="54">
        <v>4.1516729999999997</v>
      </c>
      <c r="AW14" s="54">
        <v>0.35319555000000002</v>
      </c>
      <c r="AX14" s="54">
        <v>0.31663852999999997</v>
      </c>
      <c r="AY14" s="54">
        <v>0.90629490000000001</v>
      </c>
      <c r="AZ14" s="52">
        <v>312</v>
      </c>
      <c r="BA14" s="55">
        <v>163.87066999999999</v>
      </c>
      <c r="BB14" s="55">
        <v>73.112459999999999</v>
      </c>
      <c r="BC14" s="54">
        <v>1.375</v>
      </c>
      <c r="BD14" s="55">
        <v>93.975409999999997</v>
      </c>
      <c r="BE14" s="58">
        <v>-1.5527122</v>
      </c>
      <c r="BG14" s="12">
        <f t="shared" si="16"/>
        <v>12.333333389776529</v>
      </c>
      <c r="BH14" s="12">
        <f t="shared" si="17"/>
        <v>38.722345318447964</v>
      </c>
      <c r="BI14" s="45">
        <f t="shared" si="18"/>
        <v>8.1313876815520345</v>
      </c>
      <c r="BJ14" s="45">
        <f t="shared" si="19"/>
        <v>46.853732999999998</v>
      </c>
      <c r="BK14" s="45">
        <f t="shared" si="20"/>
        <v>85.576078318447969</v>
      </c>
      <c r="BL14" s="46">
        <f t="shared" si="21"/>
        <v>112.74059085259125</v>
      </c>
      <c r="BM14" s="46">
        <f t="shared" si="22"/>
        <v>649.62067348648645</v>
      </c>
      <c r="BN14" s="46">
        <f t="shared" si="23"/>
        <v>1186.5007561203818</v>
      </c>
      <c r="BQ14" s="94">
        <f t="shared" si="24"/>
        <v>514.4199000000001</v>
      </c>
      <c r="BR14" s="94">
        <f t="shared" si="25"/>
        <v>771.62985000000015</v>
      </c>
      <c r="BS14" s="94">
        <f t="shared" si="26"/>
        <v>112.74059085259125</v>
      </c>
      <c r="BT14" s="48">
        <f t="shared" si="27"/>
        <v>0.14610708858993884</v>
      </c>
      <c r="BU14" s="94">
        <f t="shared" si="28"/>
        <v>649.62067348648645</v>
      </c>
      <c r="BV14" s="48">
        <f t="shared" si="29"/>
        <v>0.84188121219842171</v>
      </c>
      <c r="BW14" s="94">
        <f t="shared" si="30"/>
        <v>1186.5007561203818</v>
      </c>
      <c r="BX14" s="48">
        <f t="shared" si="31"/>
        <v>1.5376553358069047</v>
      </c>
      <c r="BZ14" s="6">
        <f t="shared" si="32"/>
        <v>0.54950133272035406</v>
      </c>
      <c r="CA14" s="71">
        <f t="shared" si="33"/>
        <v>0.23912359383513559</v>
      </c>
      <c r="CB14" s="71">
        <f t="shared" si="34"/>
        <v>0</v>
      </c>
      <c r="CC14" s="71">
        <f t="shared" si="35"/>
        <v>0.86021505376344087</v>
      </c>
      <c r="CD14" s="71">
        <f t="shared" si="36"/>
        <v>0</v>
      </c>
      <c r="CE14" s="74">
        <f>AVERAGE(BZ14:CD14)</f>
        <v>0.32976799606378615</v>
      </c>
    </row>
    <row r="15" spans="1:83" x14ac:dyDescent="0.25">
      <c r="A15" s="38">
        <v>43394</v>
      </c>
      <c r="B15" s="39" t="s">
        <v>94</v>
      </c>
      <c r="C15" s="39" t="s">
        <v>144</v>
      </c>
      <c r="D15" s="40">
        <v>9018</v>
      </c>
      <c r="E15" s="40" t="s">
        <v>175</v>
      </c>
      <c r="F15" s="5" t="s">
        <v>94</v>
      </c>
      <c r="G15" s="41">
        <v>21</v>
      </c>
      <c r="H15" s="5"/>
      <c r="I15" s="5" t="s">
        <v>52</v>
      </c>
      <c r="J15" s="67">
        <v>60</v>
      </c>
      <c r="K15" s="4">
        <v>91</v>
      </c>
      <c r="L15" s="4">
        <v>377</v>
      </c>
      <c r="M15" s="4">
        <v>468</v>
      </c>
      <c r="N15" s="6">
        <v>9.7774450000000002</v>
      </c>
      <c r="O15" s="6">
        <v>80.55556</v>
      </c>
      <c r="P15" s="7">
        <v>0.1143416</v>
      </c>
      <c r="Q15" s="8">
        <v>47.44397</v>
      </c>
      <c r="R15" s="8">
        <v>10.392218</v>
      </c>
      <c r="S15" s="8">
        <v>66.727553999999998</v>
      </c>
      <c r="T15" s="6">
        <v>1.7351620000000001</v>
      </c>
      <c r="U15" s="8">
        <v>52.968803000000001</v>
      </c>
      <c r="V15" s="4">
        <v>635.62559999999996</v>
      </c>
      <c r="W15" s="8">
        <v>142.32966999999999</v>
      </c>
      <c r="X15" s="8">
        <v>77.618033999999994</v>
      </c>
      <c r="Y15" s="8">
        <v>90.200850000000003</v>
      </c>
      <c r="Z15" s="6">
        <v>1.2133334</v>
      </c>
      <c r="AA15" s="6">
        <v>4.9605265000000003</v>
      </c>
      <c r="AB15" s="8">
        <v>-133.45998</v>
      </c>
      <c r="AC15" s="8">
        <v>50.619965000000001</v>
      </c>
      <c r="AD15" s="4">
        <v>447</v>
      </c>
      <c r="AE15" s="4">
        <v>630.49900000000002</v>
      </c>
      <c r="AF15" s="8">
        <v>14.826737</v>
      </c>
      <c r="AG15" s="8">
        <v>63.905099999999997</v>
      </c>
      <c r="AH15" s="7">
        <v>0.89235264000000003</v>
      </c>
      <c r="AI15" s="9">
        <v>-12144.857</v>
      </c>
      <c r="AJ15" s="9">
        <v>19083.726999999999</v>
      </c>
      <c r="AK15" s="4">
        <v>-133.46</v>
      </c>
      <c r="AL15" s="4">
        <v>50.62</v>
      </c>
      <c r="AM15" s="4">
        <v>4</v>
      </c>
      <c r="AN15" s="4">
        <v>17</v>
      </c>
      <c r="AO15" s="6">
        <v>4.5653360000000003</v>
      </c>
      <c r="AP15" s="10">
        <v>6938.9129999999996</v>
      </c>
      <c r="AQ15" s="7">
        <v>0.37928948000000001</v>
      </c>
      <c r="AR15" s="7">
        <v>1.5713421000000001</v>
      </c>
      <c r="AS15" s="7">
        <v>0.11109500999999999</v>
      </c>
      <c r="AT15" s="8">
        <v>4.7626685999999996</v>
      </c>
      <c r="AU15" s="8">
        <v>11.00543</v>
      </c>
      <c r="AV15" s="7">
        <v>4.4026604000000003</v>
      </c>
      <c r="AW15" s="7">
        <v>0.82708999999999999</v>
      </c>
      <c r="AX15" s="7">
        <v>0.19857849999999999</v>
      </c>
      <c r="AY15" s="7">
        <v>0.93702173</v>
      </c>
      <c r="AZ15" s="4">
        <v>391</v>
      </c>
      <c r="BA15" s="8">
        <v>89.450509999999994</v>
      </c>
      <c r="BB15" s="8">
        <v>39.236960000000003</v>
      </c>
      <c r="BC15" s="7">
        <v>4.1428570000000002</v>
      </c>
      <c r="BD15" s="8">
        <v>33.458910000000003</v>
      </c>
      <c r="BE15" s="11">
        <v>0.42727607000000001</v>
      </c>
      <c r="BG15" s="12">
        <f t="shared" si="16"/>
        <v>10.916666981317304</v>
      </c>
      <c r="BH15" s="12">
        <f t="shared" si="17"/>
        <v>12.776690478232553</v>
      </c>
      <c r="BI15" s="45">
        <f t="shared" si="18"/>
        <v>2.0500465217674471</v>
      </c>
      <c r="BJ15" s="45">
        <f t="shared" si="19"/>
        <v>14.826737</v>
      </c>
      <c r="BK15" s="45">
        <f t="shared" si="20"/>
        <v>27.603427478232554</v>
      </c>
      <c r="BL15" s="46">
        <f t="shared" si="21"/>
        <v>87.885961331339672</v>
      </c>
      <c r="BM15" s="46">
        <f t="shared" si="22"/>
        <v>635.62559230534373</v>
      </c>
      <c r="BN15" s="46">
        <f t="shared" si="23"/>
        <v>1183.3652232793479</v>
      </c>
      <c r="BQ15" s="94">
        <f t="shared" si="24"/>
        <v>630.49900000000002</v>
      </c>
      <c r="BR15" s="94">
        <f t="shared" si="25"/>
        <v>945.74850000000004</v>
      </c>
      <c r="BS15" s="94">
        <f t="shared" si="26"/>
        <v>87.885961331339672</v>
      </c>
      <c r="BT15" s="48">
        <f t="shared" si="27"/>
        <v>9.2927412870694129E-2</v>
      </c>
      <c r="BU15" s="94">
        <f t="shared" si="28"/>
        <v>635.62559230534373</v>
      </c>
      <c r="BV15" s="48">
        <f t="shared" si="29"/>
        <v>0.67208733855284331</v>
      </c>
      <c r="BW15" s="94">
        <f t="shared" si="30"/>
        <v>1183.3652232793479</v>
      </c>
      <c r="BX15" s="48">
        <f t="shared" si="31"/>
        <v>1.2512472642349926</v>
      </c>
      <c r="BZ15" s="6">
        <f t="shared" si="32"/>
        <v>0</v>
      </c>
      <c r="CA15" s="71">
        <f t="shared" si="33"/>
        <v>0.14145020355439741</v>
      </c>
      <c r="CB15" s="71">
        <f t="shared" si="34"/>
        <v>0.48473594704427236</v>
      </c>
      <c r="CC15" s="71">
        <f t="shared" si="35"/>
        <v>0.43548387096774188</v>
      </c>
      <c r="CD15" s="71">
        <f t="shared" si="36"/>
        <v>0.52566371681415924</v>
      </c>
      <c r="CE15" s="74">
        <f>AVERAGE(BZ15:CD15)</f>
        <v>0.31746674767611421</v>
      </c>
    </row>
    <row r="16" spans="1:83" x14ac:dyDescent="0.25">
      <c r="A16" s="38">
        <v>43394</v>
      </c>
      <c r="B16" s="39" t="s">
        <v>87</v>
      </c>
      <c r="C16" s="39" t="s">
        <v>137</v>
      </c>
      <c r="D16" s="40">
        <v>9011</v>
      </c>
      <c r="E16" s="40" t="s">
        <v>175</v>
      </c>
      <c r="F16" s="5" t="s">
        <v>87</v>
      </c>
      <c r="G16" s="41">
        <v>23</v>
      </c>
      <c r="H16" s="5"/>
      <c r="I16" s="5" t="s">
        <v>52</v>
      </c>
      <c r="J16" s="67">
        <v>1440</v>
      </c>
      <c r="K16" s="4">
        <v>39</v>
      </c>
      <c r="L16" s="4">
        <v>185</v>
      </c>
      <c r="M16" s="4">
        <v>224</v>
      </c>
      <c r="N16" s="6">
        <v>11.800103999999999</v>
      </c>
      <c r="O16" s="6">
        <v>82.589290000000005</v>
      </c>
      <c r="P16" s="7">
        <v>0.18744627</v>
      </c>
      <c r="Q16" s="8">
        <v>45.994545000000002</v>
      </c>
      <c r="R16" s="8">
        <v>12.956505</v>
      </c>
      <c r="S16" s="8">
        <v>68.185559999999995</v>
      </c>
      <c r="T16" s="6">
        <v>1.3495094999999999</v>
      </c>
      <c r="U16" s="8">
        <v>41.262599999999999</v>
      </c>
      <c r="V16" s="4">
        <v>495.15125</v>
      </c>
      <c r="W16" s="8">
        <v>7.2564099999999998</v>
      </c>
      <c r="X16" s="8">
        <v>3.3837837999999998</v>
      </c>
      <c r="Y16" s="8">
        <v>4.0580360000000004</v>
      </c>
      <c r="Z16" s="6">
        <v>1.1470587999999999</v>
      </c>
      <c r="AA16" s="6">
        <v>5.2857139999999996</v>
      </c>
      <c r="AB16" s="8">
        <v>-129.6892</v>
      </c>
      <c r="AC16" s="8">
        <v>55.220019999999998</v>
      </c>
      <c r="AD16" s="4">
        <v>201</v>
      </c>
      <c r="AE16" s="4">
        <v>437.66210000000001</v>
      </c>
      <c r="AF16" s="8">
        <v>23.026005000000001</v>
      </c>
      <c r="AG16" s="8">
        <v>33.150986000000003</v>
      </c>
      <c r="AH16" s="7">
        <v>0.89843994000000005</v>
      </c>
      <c r="AI16" s="9">
        <v>-5057.8783999999996</v>
      </c>
      <c r="AJ16" s="9">
        <v>10215.704</v>
      </c>
      <c r="AK16" s="4">
        <v>-153.4</v>
      </c>
      <c r="AL16" s="4">
        <v>55.22</v>
      </c>
      <c r="AM16" s="4">
        <v>2</v>
      </c>
      <c r="AN16" s="4">
        <v>20</v>
      </c>
      <c r="AO16" s="6">
        <v>3.5499190999999999</v>
      </c>
      <c r="AP16" s="10">
        <v>5157.8249999999998</v>
      </c>
      <c r="AQ16" s="7">
        <v>0.42578736</v>
      </c>
      <c r="AR16" s="7">
        <v>2.0197606000000001</v>
      </c>
      <c r="AS16" s="7">
        <v>0.1775476</v>
      </c>
      <c r="AT16" s="8">
        <v>3.8179835999999998</v>
      </c>
      <c r="AU16" s="8">
        <v>11.784948</v>
      </c>
      <c r="AV16" s="7">
        <v>4.8554370000000002</v>
      </c>
      <c r="AW16" s="7">
        <v>0.49471933000000001</v>
      </c>
      <c r="AX16" s="7">
        <v>0.33324596000000001</v>
      </c>
      <c r="AY16" s="7">
        <v>0.93367020000000001</v>
      </c>
      <c r="AZ16" s="4">
        <v>451</v>
      </c>
      <c r="BA16" s="8">
        <v>84.125230000000002</v>
      </c>
      <c r="BB16" s="8">
        <v>47.590595</v>
      </c>
      <c r="BC16" s="7">
        <v>4.7435900000000002</v>
      </c>
      <c r="BD16" s="8">
        <v>23.586458</v>
      </c>
      <c r="BE16" s="11">
        <v>0.71966845000000002</v>
      </c>
      <c r="BG16" s="12">
        <f t="shared" si="16"/>
        <v>10.416665614799518</v>
      </c>
      <c r="BH16" s="12">
        <f t="shared" si="17"/>
        <v>17.368436887010542</v>
      </c>
      <c r="BI16" s="45">
        <f t="shared" si="18"/>
        <v>5.6575681129894591</v>
      </c>
      <c r="BJ16" s="45">
        <f t="shared" si="19"/>
        <v>23.026005000000001</v>
      </c>
      <c r="BK16" s="45">
        <f t="shared" si="20"/>
        <v>40.394441887010544</v>
      </c>
      <c r="BL16" s="46">
        <f t="shared" si="21"/>
        <v>121.66035698689647</v>
      </c>
      <c r="BM16" s="46">
        <f t="shared" si="22"/>
        <v>495.15126152000124</v>
      </c>
      <c r="BN16" s="46">
        <f t="shared" si="23"/>
        <v>868.64216605310594</v>
      </c>
      <c r="BQ16" s="94">
        <f t="shared" si="24"/>
        <v>437.66210000000001</v>
      </c>
      <c r="BR16" s="94">
        <f t="shared" si="25"/>
        <v>656.49315000000001</v>
      </c>
      <c r="BS16" s="94">
        <f t="shared" si="26"/>
        <v>121.66035698689647</v>
      </c>
      <c r="BT16" s="48">
        <f t="shared" si="27"/>
        <v>0.18531854747745116</v>
      </c>
      <c r="BU16" s="94">
        <f t="shared" si="28"/>
        <v>495.1512615200013</v>
      </c>
      <c r="BV16" s="48">
        <f t="shared" si="29"/>
        <v>0.75423675253885181</v>
      </c>
      <c r="BW16" s="94">
        <f t="shared" si="30"/>
        <v>868.64216605310605</v>
      </c>
      <c r="BX16" s="48">
        <f t="shared" si="31"/>
        <v>1.3231549576002521</v>
      </c>
      <c r="BZ16" s="6">
        <f t="shared" si="32"/>
        <v>0.32597051704696106</v>
      </c>
      <c r="CA16" s="71">
        <f t="shared" si="33"/>
        <v>0.27417637135104983</v>
      </c>
      <c r="CB16" s="71">
        <f t="shared" si="34"/>
        <v>0.43186335756474298</v>
      </c>
      <c r="CC16" s="71">
        <f t="shared" si="35"/>
        <v>0.11290322580645162</v>
      </c>
      <c r="CD16" s="71">
        <f t="shared" si="36"/>
        <v>9.3805309734513273E-2</v>
      </c>
      <c r="CE16" s="74">
        <f>AVERAGE(BZ16:CD16)</f>
        <v>0.24774375630074372</v>
      </c>
    </row>
    <row r="17" spans="1:83" x14ac:dyDescent="0.25">
      <c r="A17" s="38">
        <v>43394</v>
      </c>
      <c r="B17" s="39" t="s">
        <v>99</v>
      </c>
      <c r="C17" s="39" t="s">
        <v>149</v>
      </c>
      <c r="D17" s="40">
        <v>9023</v>
      </c>
      <c r="E17" s="40" t="s">
        <v>175</v>
      </c>
      <c r="F17" s="5" t="s">
        <v>99</v>
      </c>
      <c r="G17" s="41">
        <v>21</v>
      </c>
      <c r="H17" s="5"/>
      <c r="I17" s="5" t="s">
        <v>52</v>
      </c>
      <c r="J17" s="67">
        <v>240</v>
      </c>
      <c r="K17" s="4">
        <v>81</v>
      </c>
      <c r="L17" s="4">
        <v>235</v>
      </c>
      <c r="M17" s="4">
        <v>316</v>
      </c>
      <c r="N17" s="6">
        <v>9.9547509999999999</v>
      </c>
      <c r="O17" s="6">
        <v>74.367090000000005</v>
      </c>
      <c r="P17" s="7">
        <v>0.18715960000000001</v>
      </c>
      <c r="Q17" s="8">
        <v>49.512300000000003</v>
      </c>
      <c r="R17" s="8">
        <v>10.32864</v>
      </c>
      <c r="S17" s="8">
        <v>98.173550000000006</v>
      </c>
      <c r="T17" s="6">
        <v>1.9889181</v>
      </c>
      <c r="U17" s="8">
        <v>60.860892999999997</v>
      </c>
      <c r="V17" s="4">
        <v>730.33069999999998</v>
      </c>
      <c r="W17" s="8">
        <v>57.666668000000001</v>
      </c>
      <c r="X17" s="8">
        <v>35.263829999999999</v>
      </c>
      <c r="Y17" s="8">
        <v>41.006329999999998</v>
      </c>
      <c r="Z17" s="6">
        <v>1.2857143</v>
      </c>
      <c r="AA17" s="6">
        <v>3.671875</v>
      </c>
      <c r="AB17" s="8">
        <v>-142.66007999999999</v>
      </c>
      <c r="AC17" s="8">
        <v>82.839879999999994</v>
      </c>
      <c r="AD17" s="4">
        <v>295</v>
      </c>
      <c r="AE17" s="4">
        <v>786.90233999999998</v>
      </c>
      <c r="AF17" s="8">
        <v>25.037707999999999</v>
      </c>
      <c r="AG17" s="8">
        <v>77.124300000000005</v>
      </c>
      <c r="AH17" s="7">
        <v>0.88386089999999995</v>
      </c>
      <c r="AI17" s="9">
        <v>-11555.467000000001</v>
      </c>
      <c r="AJ17" s="9">
        <v>19467.373</v>
      </c>
      <c r="AK17" s="4">
        <v>-142.66</v>
      </c>
      <c r="AL17" s="4">
        <v>82.84</v>
      </c>
      <c r="AM17" s="4">
        <v>4</v>
      </c>
      <c r="AN17" s="4">
        <v>14</v>
      </c>
      <c r="AO17" s="6">
        <v>4.7936899999999998</v>
      </c>
      <c r="AP17" s="10">
        <v>7911.9160000000002</v>
      </c>
      <c r="AQ17" s="7">
        <v>0.58068019999999998</v>
      </c>
      <c r="AR17" s="7">
        <v>1.6846893999999999</v>
      </c>
      <c r="AS17" s="7">
        <v>0.17550605999999999</v>
      </c>
      <c r="AT17" s="8">
        <v>5.1193759999999999</v>
      </c>
      <c r="AU17" s="8">
        <v>10.054508</v>
      </c>
      <c r="AV17" s="7">
        <v>4.5206676000000003</v>
      </c>
      <c r="AW17" s="7">
        <v>0.56094440000000001</v>
      </c>
      <c r="AX17" s="7">
        <v>0.26342088000000002</v>
      </c>
      <c r="AY17" s="7">
        <v>0.91402919999999999</v>
      </c>
      <c r="AZ17" s="4">
        <v>396</v>
      </c>
      <c r="BA17" s="8">
        <v>122.64624000000001</v>
      </c>
      <c r="BB17" s="8">
        <v>37.525275999999998</v>
      </c>
      <c r="BC17" s="7">
        <v>2.9012346</v>
      </c>
      <c r="BD17" s="8">
        <v>22.861443999999999</v>
      </c>
      <c r="BE17" s="11">
        <v>0.74341769999999996</v>
      </c>
      <c r="BG17" s="12">
        <f t="shared" si="16"/>
        <v>10.833333447436894</v>
      </c>
      <c r="BH17" s="12">
        <f t="shared" si="17"/>
        <v>21.319115210941717</v>
      </c>
      <c r="BI17" s="45">
        <f t="shared" si="18"/>
        <v>3.7185927890582811</v>
      </c>
      <c r="BJ17" s="45">
        <f t="shared" si="19"/>
        <v>25.037707999999999</v>
      </c>
      <c r="BK17" s="45">
        <f t="shared" si="20"/>
        <v>46.356823210941712</v>
      </c>
      <c r="BL17" s="46">
        <f t="shared" si="21"/>
        <v>108.46849005837932</v>
      </c>
      <c r="BM17" s="46">
        <f t="shared" si="22"/>
        <v>730.33067489230791</v>
      </c>
      <c r="BN17" s="46">
        <f t="shared" si="23"/>
        <v>1352.1928597262363</v>
      </c>
      <c r="BQ17" s="94">
        <f t="shared" si="24"/>
        <v>786.90234000000009</v>
      </c>
      <c r="BR17" s="94">
        <f t="shared" si="25"/>
        <v>1180.3535100000001</v>
      </c>
      <c r="BS17" s="94">
        <f t="shared" si="26"/>
        <v>108.46849005837932</v>
      </c>
      <c r="BT17" s="48">
        <f t="shared" si="27"/>
        <v>9.1894918886104987E-2</v>
      </c>
      <c r="BU17" s="94">
        <f t="shared" si="28"/>
        <v>730.33067489230791</v>
      </c>
      <c r="BV17" s="48">
        <f t="shared" si="29"/>
        <v>0.61873893600935526</v>
      </c>
      <c r="BW17" s="94">
        <f t="shared" si="30"/>
        <v>1352.1928597262363</v>
      </c>
      <c r="BX17" s="48">
        <f t="shared" si="31"/>
        <v>1.1455829531326052</v>
      </c>
      <c r="BZ17" s="6">
        <f t="shared" si="32"/>
        <v>0.15076746617095932</v>
      </c>
      <c r="CA17" s="71">
        <f t="shared" si="33"/>
        <v>0.22233514933891274</v>
      </c>
      <c r="CB17" s="71">
        <f t="shared" si="34"/>
        <v>0.12201366802968298</v>
      </c>
      <c r="CC17" s="71">
        <f t="shared" si="35"/>
        <v>0.40860215053763438</v>
      </c>
      <c r="CD17" s="71">
        <f t="shared" si="36"/>
        <v>0.25663716814159293</v>
      </c>
      <c r="CE17" s="74">
        <f>AVERAGE(BZ17:CD17)</f>
        <v>0.2320711204437565</v>
      </c>
    </row>
    <row r="18" spans="1:83" x14ac:dyDescent="0.25">
      <c r="A18" s="38">
        <v>43394</v>
      </c>
      <c r="B18" s="39" t="s">
        <v>100</v>
      </c>
      <c r="C18" s="39" t="s">
        <v>150</v>
      </c>
      <c r="D18" s="40">
        <v>9024</v>
      </c>
      <c r="E18" s="40" t="s">
        <v>175</v>
      </c>
      <c r="F18" s="5" t="s">
        <v>100</v>
      </c>
      <c r="G18" s="41">
        <v>21</v>
      </c>
      <c r="H18" s="5"/>
      <c r="I18" s="5" t="s">
        <v>52</v>
      </c>
      <c r="J18" s="67">
        <v>240</v>
      </c>
      <c r="K18" s="4">
        <v>65</v>
      </c>
      <c r="L18" s="4">
        <v>133</v>
      </c>
      <c r="M18" s="4">
        <v>198</v>
      </c>
      <c r="N18" s="6">
        <v>9.3128620000000009</v>
      </c>
      <c r="O18" s="6">
        <v>67.171715000000006</v>
      </c>
      <c r="P18" s="7">
        <v>0.28428102</v>
      </c>
      <c r="Q18" s="8">
        <v>48.696080000000002</v>
      </c>
      <c r="R18" s="8">
        <v>9.0366350000000004</v>
      </c>
      <c r="S18" s="8">
        <v>123.36107</v>
      </c>
      <c r="T18" s="6">
        <v>1.8643441999999999</v>
      </c>
      <c r="U18" s="8">
        <v>56.977226000000002</v>
      </c>
      <c r="V18" s="4">
        <v>683.72670000000005</v>
      </c>
      <c r="W18" s="8">
        <v>67.030770000000004</v>
      </c>
      <c r="X18" s="8">
        <v>57.984962000000003</v>
      </c>
      <c r="Y18" s="8">
        <v>60.954543999999999</v>
      </c>
      <c r="Z18" s="6">
        <v>1.5116278999999999</v>
      </c>
      <c r="AA18" s="6">
        <v>3.0227273000000001</v>
      </c>
      <c r="AB18" s="8">
        <v>-130.91104000000001</v>
      </c>
      <c r="AC18" s="8">
        <v>119.67111</v>
      </c>
      <c r="AD18" s="4">
        <v>177</v>
      </c>
      <c r="AE18" s="4">
        <v>732.48145</v>
      </c>
      <c r="AF18" s="8">
        <v>37.409289999999999</v>
      </c>
      <c r="AG18" s="8">
        <v>71.82696</v>
      </c>
      <c r="AH18" s="7">
        <v>0.88441460000000005</v>
      </c>
      <c r="AI18" s="9">
        <v>-8509.2180000000008</v>
      </c>
      <c r="AJ18" s="9">
        <v>15916.258</v>
      </c>
      <c r="AK18" s="4">
        <v>-153.4</v>
      </c>
      <c r="AL18" s="4">
        <v>153.4</v>
      </c>
      <c r="AM18" s="4">
        <v>4</v>
      </c>
      <c r="AN18" s="4">
        <v>13</v>
      </c>
      <c r="AO18" s="6">
        <v>5.3887400000000003</v>
      </c>
      <c r="AP18" s="10">
        <v>7407.0396000000001</v>
      </c>
      <c r="AQ18" s="7">
        <v>0.91414070000000003</v>
      </c>
      <c r="AR18" s="7">
        <v>1.8704726</v>
      </c>
      <c r="AS18" s="7">
        <v>0.28576115000000002</v>
      </c>
      <c r="AT18" s="8">
        <v>5.2228345999999997</v>
      </c>
      <c r="AU18" s="8">
        <v>10.112254999999999</v>
      </c>
      <c r="AV18" s="7">
        <v>4.3826499999999999</v>
      </c>
      <c r="AW18" s="7">
        <v>0.56274824999999995</v>
      </c>
      <c r="AX18" s="7">
        <v>0.32021356000000001</v>
      </c>
      <c r="AY18" s="7">
        <v>0.91482660000000005</v>
      </c>
      <c r="AZ18" s="4">
        <v>370</v>
      </c>
      <c r="BA18" s="8">
        <v>147.69515999999999</v>
      </c>
      <c r="BB18" s="8">
        <v>59.569156999999997</v>
      </c>
      <c r="BC18" s="7">
        <v>2.0461537999999999</v>
      </c>
      <c r="BD18" s="8">
        <v>61.590564999999998</v>
      </c>
      <c r="BE18" s="11">
        <v>-0.29474497</v>
      </c>
      <c r="BG18" s="12">
        <f t="shared" si="16"/>
        <v>10.833333845233774</v>
      </c>
      <c r="BH18" s="12">
        <f t="shared" si="17"/>
        <v>32.433375331684196</v>
      </c>
      <c r="BI18" s="45">
        <f t="shared" si="18"/>
        <v>4.9759146683158022</v>
      </c>
      <c r="BJ18" s="45">
        <f t="shared" si="19"/>
        <v>37.409289999999999</v>
      </c>
      <c r="BK18" s="45">
        <f t="shared" si="20"/>
        <v>69.842665331684202</v>
      </c>
      <c r="BL18" s="46">
        <f t="shared" si="21"/>
        <v>90.944405332804394</v>
      </c>
      <c r="BM18" s="46">
        <f t="shared" si="22"/>
        <v>683.72668338461631</v>
      </c>
      <c r="BN18" s="46">
        <f t="shared" si="23"/>
        <v>1276.5089614364283</v>
      </c>
      <c r="BQ18" s="94">
        <f t="shared" si="24"/>
        <v>732.48145000000011</v>
      </c>
      <c r="BR18" s="94">
        <f t="shared" si="25"/>
        <v>1098.7221750000001</v>
      </c>
      <c r="BS18" s="94">
        <f t="shared" si="26"/>
        <v>90.944405332804394</v>
      </c>
      <c r="BT18" s="48">
        <f t="shared" si="27"/>
        <v>8.2772885996229562E-2</v>
      </c>
      <c r="BU18" s="94">
        <f t="shared" si="28"/>
        <v>683.72668338461631</v>
      </c>
      <c r="BV18" s="48">
        <f t="shared" si="29"/>
        <v>0.62229260402850817</v>
      </c>
      <c r="BW18" s="94">
        <f t="shared" si="30"/>
        <v>1276.5089614364283</v>
      </c>
      <c r="BX18" s="48">
        <f t="shared" si="31"/>
        <v>1.1618123220607868</v>
      </c>
      <c r="BZ18" s="6">
        <f t="shared" si="32"/>
        <v>0.26437728186084919</v>
      </c>
      <c r="CA18" s="71">
        <f t="shared" si="33"/>
        <v>0.15346923583775623</v>
      </c>
      <c r="CB18" s="71">
        <f t="shared" si="34"/>
        <v>0.13459317734363213</v>
      </c>
      <c r="CC18" s="71">
        <f t="shared" si="35"/>
        <v>0.54838709677419351</v>
      </c>
      <c r="CD18" s="71">
        <f t="shared" si="36"/>
        <v>4.7787610619469026E-2</v>
      </c>
      <c r="CE18" s="74">
        <f>AVERAGE(BZ18:CD18)</f>
        <v>0.22972288048718004</v>
      </c>
    </row>
    <row r="19" spans="1:83" x14ac:dyDescent="0.25">
      <c r="A19" s="38">
        <v>43394</v>
      </c>
      <c r="B19" s="39" t="s">
        <v>92</v>
      </c>
      <c r="C19" s="39" t="s">
        <v>142</v>
      </c>
      <c r="D19" s="40">
        <v>9016</v>
      </c>
      <c r="E19" s="40" t="s">
        <v>175</v>
      </c>
      <c r="F19" s="5" t="s">
        <v>92</v>
      </c>
      <c r="G19" s="41">
        <v>21</v>
      </c>
      <c r="H19" s="5"/>
      <c r="I19" s="5" t="s">
        <v>52</v>
      </c>
      <c r="J19" s="67">
        <v>60</v>
      </c>
      <c r="K19" s="4">
        <v>72</v>
      </c>
      <c r="L19" s="4">
        <v>273</v>
      </c>
      <c r="M19" s="4">
        <v>345</v>
      </c>
      <c r="N19" s="6">
        <v>10.219136000000001</v>
      </c>
      <c r="O19" s="6">
        <v>79.130430000000004</v>
      </c>
      <c r="P19" s="7">
        <v>0.17545036999999999</v>
      </c>
      <c r="Q19" s="8">
        <v>41.808636</v>
      </c>
      <c r="R19" s="8">
        <v>8.3940020000000004</v>
      </c>
      <c r="S19" s="8">
        <v>90.443569999999994</v>
      </c>
      <c r="T19" s="6">
        <v>1.7647998</v>
      </c>
      <c r="U19" s="8">
        <v>53.867302000000002</v>
      </c>
      <c r="V19" s="4">
        <v>646.4076</v>
      </c>
      <c r="W19" s="8">
        <v>231.56943999999999</v>
      </c>
      <c r="X19" s="8">
        <v>166.36995999999999</v>
      </c>
      <c r="Y19" s="8">
        <v>179.9768</v>
      </c>
      <c r="Z19" s="6">
        <v>1.1803279</v>
      </c>
      <c r="AA19" s="6">
        <v>4.55</v>
      </c>
      <c r="AB19" s="8">
        <v>-160.20184</v>
      </c>
      <c r="AC19" s="8">
        <v>72.045770000000005</v>
      </c>
      <c r="AD19" s="4">
        <v>324</v>
      </c>
      <c r="AE19" s="4">
        <v>608.84280000000001</v>
      </c>
      <c r="AF19" s="8">
        <v>23.576702000000001</v>
      </c>
      <c r="AG19" s="8">
        <v>81.640915000000007</v>
      </c>
      <c r="AH19" s="7">
        <v>0.90885245999999997</v>
      </c>
      <c r="AI19" s="9">
        <v>-11534.532999999999</v>
      </c>
      <c r="AJ19" s="9">
        <v>19668.493999999999</v>
      </c>
      <c r="AK19" s="4">
        <v>-161.07</v>
      </c>
      <c r="AL19" s="4">
        <v>230.1</v>
      </c>
      <c r="AM19" s="4">
        <v>3</v>
      </c>
      <c r="AN19" s="4">
        <v>26</v>
      </c>
      <c r="AO19" s="6">
        <v>4.9807750000000004</v>
      </c>
      <c r="AP19" s="10">
        <v>8133.9624000000003</v>
      </c>
      <c r="AQ19" s="7">
        <v>0.44971870000000003</v>
      </c>
      <c r="AR19" s="7">
        <v>1.7051833999999999</v>
      </c>
      <c r="AS19" s="7">
        <v>0.14716873</v>
      </c>
      <c r="AT19" s="8">
        <v>4.0349570000000003</v>
      </c>
      <c r="AU19" s="8">
        <v>13.359709000000001</v>
      </c>
      <c r="AV19" s="7">
        <v>4.3022795</v>
      </c>
      <c r="AW19" s="7">
        <v>0.53561420000000004</v>
      </c>
      <c r="AX19" s="7">
        <v>0.23558332000000001</v>
      </c>
      <c r="AY19" s="7">
        <v>0.93881862999999999</v>
      </c>
      <c r="AZ19" s="4">
        <v>471</v>
      </c>
      <c r="BA19" s="8">
        <v>121.78601999999999</v>
      </c>
      <c r="BB19" s="8">
        <v>45.719459999999998</v>
      </c>
      <c r="BC19" s="7">
        <v>3.7916666999999999</v>
      </c>
      <c r="BD19" s="8">
        <v>18.201398999999999</v>
      </c>
      <c r="BE19" s="11">
        <v>0.90771670000000004</v>
      </c>
      <c r="BG19" s="12">
        <f t="shared" si="16"/>
        <v>12.583333488034485</v>
      </c>
      <c r="BH19" s="12">
        <f t="shared" si="17"/>
        <v>20.260323229333377</v>
      </c>
      <c r="BI19" s="45">
        <f t="shared" si="18"/>
        <v>3.3163787706666241</v>
      </c>
      <c r="BJ19" s="45">
        <f t="shared" si="19"/>
        <v>23.576702000000001</v>
      </c>
      <c r="BK19" s="45">
        <f t="shared" si="20"/>
        <v>43.837025229333378</v>
      </c>
      <c r="BL19" s="46">
        <f t="shared" si="21"/>
        <v>90.925880409031535</v>
      </c>
      <c r="BM19" s="46">
        <f t="shared" si="22"/>
        <v>646.40758331125846</v>
      </c>
      <c r="BN19" s="46">
        <f t="shared" si="23"/>
        <v>1201.8892862134855</v>
      </c>
      <c r="BQ19" s="94">
        <f t="shared" si="24"/>
        <v>608.84280000000001</v>
      </c>
      <c r="BR19" s="94">
        <f t="shared" si="25"/>
        <v>913.26420000000007</v>
      </c>
      <c r="BS19" s="94">
        <f t="shared" si="26"/>
        <v>90.925880409031535</v>
      </c>
      <c r="BT19" s="48">
        <f t="shared" si="27"/>
        <v>9.9561419804949688E-2</v>
      </c>
      <c r="BU19" s="94">
        <f t="shared" si="28"/>
        <v>646.40758331125858</v>
      </c>
      <c r="BV19" s="48">
        <f t="shared" si="29"/>
        <v>0.70779910491537779</v>
      </c>
      <c r="BW19" s="94">
        <f t="shared" si="30"/>
        <v>1201.8892862134858</v>
      </c>
      <c r="BX19" s="48">
        <f t="shared" si="31"/>
        <v>1.3160367900258061</v>
      </c>
      <c r="BZ19" s="6">
        <f t="shared" si="32"/>
        <v>0.1144239798678733</v>
      </c>
      <c r="CA19" s="71">
        <f t="shared" si="33"/>
        <v>0.15339643684036863</v>
      </c>
      <c r="CB19" s="71">
        <f t="shared" si="34"/>
        <v>0.51308322605886147</v>
      </c>
      <c r="CC19" s="71">
        <f t="shared" si="35"/>
        <v>5.3763440860215006E-3</v>
      </c>
      <c r="CD19" s="71">
        <f t="shared" si="36"/>
        <v>0.30796460176991153</v>
      </c>
      <c r="CE19" s="74">
        <f>AVERAGE(BZ19:CD19)</f>
        <v>0.21884891772460729</v>
      </c>
    </row>
    <row r="20" spans="1:83" x14ac:dyDescent="0.25">
      <c r="A20" s="38">
        <v>43394</v>
      </c>
      <c r="B20" s="39" t="s">
        <v>88</v>
      </c>
      <c r="C20" s="39" t="s">
        <v>138</v>
      </c>
      <c r="D20" s="40">
        <v>9012</v>
      </c>
      <c r="E20" s="40" t="s">
        <v>175</v>
      </c>
      <c r="F20" s="5" t="s">
        <v>88</v>
      </c>
      <c r="G20" s="41">
        <v>61</v>
      </c>
      <c r="H20" s="5"/>
      <c r="I20" s="5" t="s">
        <v>52</v>
      </c>
      <c r="J20" s="67">
        <v>1440</v>
      </c>
      <c r="K20" s="4">
        <v>33</v>
      </c>
      <c r="L20" s="4">
        <v>160</v>
      </c>
      <c r="M20" s="4">
        <v>193</v>
      </c>
      <c r="N20" s="6">
        <v>10.406158</v>
      </c>
      <c r="O20" s="6">
        <v>82.901560000000003</v>
      </c>
      <c r="P20" s="7">
        <v>0.19949082000000001</v>
      </c>
      <c r="Q20" s="8">
        <v>45.321804</v>
      </c>
      <c r="R20" s="8">
        <v>13.313185000000001</v>
      </c>
      <c r="S20" s="8">
        <v>71.229004000000003</v>
      </c>
      <c r="T20" s="6">
        <v>1.2304856</v>
      </c>
      <c r="U20" s="8">
        <v>37.684869999999997</v>
      </c>
      <c r="V20" s="4">
        <v>452.21850000000001</v>
      </c>
      <c r="W20" s="8">
        <v>7.4545455</v>
      </c>
      <c r="X20" s="8">
        <v>3.85</v>
      </c>
      <c r="Y20" s="8">
        <v>4.4663215000000003</v>
      </c>
      <c r="Z20" s="6">
        <v>1.2222222</v>
      </c>
      <c r="AA20" s="6">
        <v>5.7142860000000004</v>
      </c>
      <c r="AB20" s="8">
        <v>-138.06003999999999</v>
      </c>
      <c r="AC20" s="8">
        <v>57.445137000000003</v>
      </c>
      <c r="AD20" s="4">
        <v>132</v>
      </c>
      <c r="AE20" s="4">
        <v>429.06835999999998</v>
      </c>
      <c r="AF20" s="8">
        <v>24.016784999999999</v>
      </c>
      <c r="AG20" s="8">
        <v>31.436909</v>
      </c>
      <c r="AH20" s="7">
        <v>0.89065090000000002</v>
      </c>
      <c r="AI20" s="9">
        <v>-4555.9813999999997</v>
      </c>
      <c r="AJ20" s="9">
        <v>9191.2219999999998</v>
      </c>
      <c r="AK20" s="4">
        <v>-138.06</v>
      </c>
      <c r="AL20" s="4">
        <v>153.4</v>
      </c>
      <c r="AM20" s="4">
        <v>2</v>
      </c>
      <c r="AN20" s="4">
        <v>20</v>
      </c>
      <c r="AO20" s="6">
        <v>3.4042797</v>
      </c>
      <c r="AP20" s="10">
        <v>4635.2393000000002</v>
      </c>
      <c r="AQ20" s="7">
        <v>0.41608806999999998</v>
      </c>
      <c r="AR20" s="7">
        <v>2.0173966999999999</v>
      </c>
      <c r="AS20" s="7">
        <v>0.17395896999999999</v>
      </c>
      <c r="AT20" s="8">
        <v>3.2755203000000002</v>
      </c>
      <c r="AU20" s="8">
        <v>10.803032</v>
      </c>
      <c r="AV20" s="7">
        <v>4.4127654999999999</v>
      </c>
      <c r="AW20" s="7">
        <v>0.57020059999999995</v>
      </c>
      <c r="AX20" s="7">
        <v>0.31882181999999998</v>
      </c>
      <c r="AY20" s="7">
        <v>0.92592936999999997</v>
      </c>
      <c r="AZ20" s="4">
        <v>392</v>
      </c>
      <c r="BA20" s="8">
        <v>89.140075999999993</v>
      </c>
      <c r="BB20" s="8">
        <v>45.846663999999997</v>
      </c>
      <c r="BC20" s="7">
        <v>4.8484850000000002</v>
      </c>
      <c r="BD20" s="8">
        <v>62.192950000000003</v>
      </c>
      <c r="BE20" s="11">
        <v>-0.31055244999999998</v>
      </c>
      <c r="BG20" s="12">
        <f t="shared" si="16"/>
        <v>10.249999281320866</v>
      </c>
      <c r="BH20" s="12">
        <f t="shared" si="17"/>
        <v>19.826809094870327</v>
      </c>
      <c r="BI20" s="45">
        <f t="shared" si="18"/>
        <v>4.1899759051296712</v>
      </c>
      <c r="BJ20" s="45">
        <f t="shared" si="19"/>
        <v>24.016784999999999</v>
      </c>
      <c r="BK20" s="45">
        <f t="shared" si="20"/>
        <v>43.843594094870326</v>
      </c>
      <c r="BL20" s="46">
        <f t="shared" si="21"/>
        <v>78.894185989232369</v>
      </c>
      <c r="BM20" s="46">
        <f t="shared" si="22"/>
        <v>452.21852000000138</v>
      </c>
      <c r="BN20" s="46">
        <f t="shared" si="23"/>
        <v>825.5428540107705</v>
      </c>
      <c r="BQ20" s="94">
        <f t="shared" si="24"/>
        <v>429.06835999999998</v>
      </c>
      <c r="BR20" s="94">
        <f t="shared" si="25"/>
        <v>643.60253999999998</v>
      </c>
      <c r="BS20" s="94">
        <f t="shared" si="26"/>
        <v>78.894185989232369</v>
      </c>
      <c r="BT20" s="48">
        <f t="shared" si="27"/>
        <v>0.12258215449123674</v>
      </c>
      <c r="BU20" s="94">
        <f t="shared" si="28"/>
        <v>452.21852000000138</v>
      </c>
      <c r="BV20" s="48">
        <f t="shared" si="29"/>
        <v>0.70263631961427842</v>
      </c>
      <c r="BW20" s="94">
        <f t="shared" si="30"/>
        <v>825.5428540107705</v>
      </c>
      <c r="BX20" s="48">
        <f t="shared" si="31"/>
        <v>1.2826904847373202</v>
      </c>
      <c r="BZ20" s="6">
        <f t="shared" si="32"/>
        <v>0.19336097370446487</v>
      </c>
      <c r="CA20" s="71">
        <f t="shared" si="33"/>
        <v>0.10611444521789015</v>
      </c>
      <c r="CB20" s="71">
        <f t="shared" si="34"/>
        <v>0.30974667449139204</v>
      </c>
      <c r="CC20" s="71">
        <f t="shared" si="35"/>
        <v>0.43010752688172038</v>
      </c>
      <c r="CD20" s="71">
        <f t="shared" si="36"/>
        <v>3.8938053097345132E-2</v>
      </c>
      <c r="CE20" s="74">
        <f>AVERAGE(BZ20:CD20)</f>
        <v>0.21565353467856249</v>
      </c>
    </row>
    <row r="21" spans="1:83" x14ac:dyDescent="0.25">
      <c r="A21" s="38">
        <v>43394</v>
      </c>
      <c r="B21" s="39" t="s">
        <v>101</v>
      </c>
      <c r="C21" s="39" t="s">
        <v>151</v>
      </c>
      <c r="D21" s="40">
        <v>9025</v>
      </c>
      <c r="E21" s="40" t="s">
        <v>175</v>
      </c>
      <c r="F21" s="5" t="s">
        <v>101</v>
      </c>
      <c r="G21" s="41">
        <v>25</v>
      </c>
      <c r="H21" s="5"/>
      <c r="I21" s="5" t="s">
        <v>52</v>
      </c>
      <c r="J21" s="67">
        <v>240</v>
      </c>
      <c r="K21" s="4">
        <v>127</v>
      </c>
      <c r="L21" s="4">
        <v>141</v>
      </c>
      <c r="M21" s="4">
        <v>268</v>
      </c>
      <c r="N21" s="6">
        <v>11.866968999999999</v>
      </c>
      <c r="O21" s="6">
        <v>52.611939999999997</v>
      </c>
      <c r="P21" s="7">
        <v>0.19544186</v>
      </c>
      <c r="Q21" s="8">
        <v>47.525654000000003</v>
      </c>
      <c r="R21" s="8">
        <v>12.590456</v>
      </c>
      <c r="S21" s="8">
        <v>93.419759999999997</v>
      </c>
      <c r="T21" s="6">
        <v>1.7029477</v>
      </c>
      <c r="U21" s="8">
        <v>51.992305999999999</v>
      </c>
      <c r="V21" s="4">
        <v>623.90764999999999</v>
      </c>
      <c r="W21" s="8">
        <v>35.070866000000002</v>
      </c>
      <c r="X21" s="8">
        <v>34.007089999999998</v>
      </c>
      <c r="Y21" s="8">
        <v>34.511192000000001</v>
      </c>
      <c r="Z21" s="6">
        <v>1.7397260999999999</v>
      </c>
      <c r="AA21" s="6">
        <v>1.9315069</v>
      </c>
      <c r="AB21" s="8">
        <v>-71.958690000000004</v>
      </c>
      <c r="AC21" s="8">
        <v>112.75</v>
      </c>
      <c r="AD21" s="4">
        <v>243</v>
      </c>
      <c r="AE21" s="4">
        <v>542.11035000000004</v>
      </c>
      <c r="AF21" s="8">
        <v>25.220147999999998</v>
      </c>
      <c r="AG21" s="8">
        <v>54.951732999999997</v>
      </c>
      <c r="AH21" s="7">
        <v>0.90323430000000005</v>
      </c>
      <c r="AI21" s="9">
        <v>-9138.7530000000006</v>
      </c>
      <c r="AJ21" s="9">
        <v>15897.75</v>
      </c>
      <c r="AK21" s="4">
        <v>-112.75</v>
      </c>
      <c r="AL21" s="4">
        <v>112.75</v>
      </c>
      <c r="AM21" s="4">
        <v>7</v>
      </c>
      <c r="AN21" s="4">
        <v>6</v>
      </c>
      <c r="AO21" s="6">
        <v>3.7747364000000001</v>
      </c>
      <c r="AP21" s="10">
        <v>6758.9994999999999</v>
      </c>
      <c r="AQ21" s="7">
        <v>1.5668713000000001</v>
      </c>
      <c r="AR21" s="7">
        <v>1.7395973</v>
      </c>
      <c r="AS21" s="7">
        <v>0.35048094000000002</v>
      </c>
      <c r="AT21" s="8">
        <v>8.6703600000000005</v>
      </c>
      <c r="AU21" s="8">
        <v>12.46794</v>
      </c>
      <c r="AV21" s="7">
        <v>4.3591594999999996</v>
      </c>
      <c r="AW21" s="7">
        <v>0.57312399999999997</v>
      </c>
      <c r="AX21" s="7">
        <v>0.27153093</v>
      </c>
      <c r="AY21" s="7">
        <v>0.93495209999999995</v>
      </c>
      <c r="AZ21" s="4">
        <v>471</v>
      </c>
      <c r="BA21" s="8">
        <v>116.71276</v>
      </c>
      <c r="BB21" s="8">
        <v>39.472115000000002</v>
      </c>
      <c r="BC21" s="7">
        <v>1.1102361999999999</v>
      </c>
      <c r="BD21" s="8">
        <v>9.1167689999999997</v>
      </c>
      <c r="BE21" s="11">
        <v>1.3335988999999999</v>
      </c>
      <c r="BG21" s="12">
        <f t="shared" si="16"/>
        <v>10.833333266549946</v>
      </c>
      <c r="BH21" s="12">
        <f t="shared" si="17"/>
        <v>22.029742544468291</v>
      </c>
      <c r="BI21" s="45">
        <f t="shared" si="18"/>
        <v>3.1904054555317067</v>
      </c>
      <c r="BJ21" s="45">
        <f t="shared" si="19"/>
        <v>25.220147999999998</v>
      </c>
      <c r="BK21" s="45">
        <f t="shared" si="20"/>
        <v>47.249890544468286</v>
      </c>
      <c r="BL21" s="46">
        <f t="shared" si="21"/>
        <v>78.925723140316109</v>
      </c>
      <c r="BM21" s="46">
        <f t="shared" si="22"/>
        <v>623.90766513846154</v>
      </c>
      <c r="BN21" s="46">
        <f t="shared" si="23"/>
        <v>1168.8896071366069</v>
      </c>
      <c r="BQ21" s="94">
        <f t="shared" si="24"/>
        <v>542.11035000000015</v>
      </c>
      <c r="BR21" s="94">
        <f t="shared" si="25"/>
        <v>813.16552500000023</v>
      </c>
      <c r="BS21" s="94">
        <f t="shared" si="26"/>
        <v>78.925723140316109</v>
      </c>
      <c r="BT21" s="48">
        <f t="shared" si="27"/>
        <v>9.7059849088309655E-2</v>
      </c>
      <c r="BU21" s="94">
        <f t="shared" si="28"/>
        <v>623.90766513846165</v>
      </c>
      <c r="BV21" s="48">
        <f t="shared" si="29"/>
        <v>0.76725789025360058</v>
      </c>
      <c r="BW21" s="94">
        <f t="shared" si="30"/>
        <v>1168.8896071366069</v>
      </c>
      <c r="BX21" s="48">
        <f t="shared" si="31"/>
        <v>1.4374559314188911</v>
      </c>
      <c r="BZ21" s="6">
        <f t="shared" si="32"/>
        <v>0.10304121038741708</v>
      </c>
      <c r="CA21" s="71">
        <f t="shared" si="33"/>
        <v>0.10623837949192594</v>
      </c>
      <c r="CB21" s="71">
        <f t="shared" si="34"/>
        <v>0.45208617295168751</v>
      </c>
      <c r="CC21" s="71">
        <f t="shared" si="35"/>
        <v>5.3763440860215006E-3</v>
      </c>
      <c r="CD21" s="71">
        <f t="shared" si="36"/>
        <v>0.17168141592920355</v>
      </c>
      <c r="CE21" s="74">
        <f>AVERAGE(BZ21:CD21)</f>
        <v>0.16768470456925111</v>
      </c>
    </row>
    <row r="22" spans="1:83" x14ac:dyDescent="0.25">
      <c r="A22" s="38">
        <v>43394</v>
      </c>
      <c r="B22" s="39" t="s">
        <v>96</v>
      </c>
      <c r="C22" s="39" t="s">
        <v>146</v>
      </c>
      <c r="D22" s="40">
        <v>9020</v>
      </c>
      <c r="E22" s="40" t="s">
        <v>175</v>
      </c>
      <c r="F22" s="5" t="s">
        <v>96</v>
      </c>
      <c r="G22" s="41">
        <v>27</v>
      </c>
      <c r="H22" s="5"/>
      <c r="I22" s="5" t="s">
        <v>52</v>
      </c>
      <c r="J22" s="67">
        <v>240</v>
      </c>
      <c r="K22" s="4">
        <v>110</v>
      </c>
      <c r="L22" s="4">
        <v>80</v>
      </c>
      <c r="M22" s="4">
        <v>190</v>
      </c>
      <c r="N22" s="6">
        <v>10.223792</v>
      </c>
      <c r="O22" s="6">
        <v>42.105263000000001</v>
      </c>
      <c r="P22" s="7">
        <v>0.21309891</v>
      </c>
      <c r="Q22" s="8">
        <v>40.031863999999999</v>
      </c>
      <c r="R22" s="8">
        <v>8.6474250000000001</v>
      </c>
      <c r="S22" s="8">
        <v>69.048879999999997</v>
      </c>
      <c r="T22" s="6">
        <v>1.1588384</v>
      </c>
      <c r="U22" s="8">
        <v>35.390427000000003</v>
      </c>
      <c r="V22" s="4">
        <v>424.68511999999998</v>
      </c>
      <c r="W22" s="8">
        <v>18.845455000000001</v>
      </c>
      <c r="X22" s="8">
        <v>20.362500000000001</v>
      </c>
      <c r="Y22" s="8">
        <v>19.484210999999998</v>
      </c>
      <c r="Z22" s="6">
        <v>2.1153846000000001</v>
      </c>
      <c r="AA22" s="6">
        <v>1.5094339999999999</v>
      </c>
      <c r="AB22" s="8">
        <v>-37.272804000000001</v>
      </c>
      <c r="AC22" s="8">
        <v>112.74099</v>
      </c>
      <c r="AD22" s="4">
        <v>163</v>
      </c>
      <c r="AE22" s="4">
        <v>496.97753999999998</v>
      </c>
      <c r="AF22" s="8">
        <v>25.890889999999999</v>
      </c>
      <c r="AG22" s="8">
        <v>19.098224999999999</v>
      </c>
      <c r="AH22" s="7">
        <v>0.88233684999999995</v>
      </c>
      <c r="AI22" s="9">
        <v>-4100.0083000000004</v>
      </c>
      <c r="AJ22" s="9">
        <v>9019.2790000000005</v>
      </c>
      <c r="AK22" s="4">
        <v>-55.22</v>
      </c>
      <c r="AL22" s="4">
        <v>133.46</v>
      </c>
      <c r="AM22" s="4">
        <v>9</v>
      </c>
      <c r="AN22" s="4">
        <v>4</v>
      </c>
      <c r="AO22" s="6">
        <v>4.6293389999999999</v>
      </c>
      <c r="AP22" s="10">
        <v>4919.2690000000002</v>
      </c>
      <c r="AQ22" s="7">
        <v>3.0247519999999999</v>
      </c>
      <c r="AR22" s="7">
        <v>2.1998198000000002</v>
      </c>
      <c r="AS22" s="7">
        <v>0.69463220000000003</v>
      </c>
      <c r="AT22" s="8">
        <v>11.393967</v>
      </c>
      <c r="AU22" s="8">
        <v>9.8983729999999994</v>
      </c>
      <c r="AV22" s="7">
        <v>4.4448850000000002</v>
      </c>
      <c r="AW22" s="7">
        <v>0.48921764000000001</v>
      </c>
      <c r="AX22" s="7">
        <v>0.31259273999999998</v>
      </c>
      <c r="AY22" s="7">
        <v>0.90976659999999998</v>
      </c>
      <c r="AZ22" s="4">
        <v>434</v>
      </c>
      <c r="BA22" s="8">
        <v>91.154499999999999</v>
      </c>
      <c r="BB22" s="8">
        <v>51.425533000000001</v>
      </c>
      <c r="BC22" s="7">
        <v>0.72727275000000002</v>
      </c>
      <c r="BD22" s="8">
        <v>57.782870000000003</v>
      </c>
      <c r="BE22" s="11">
        <v>-0.19634187</v>
      </c>
      <c r="BG22" s="12">
        <f t="shared" si="16"/>
        <v>11.583332611229704</v>
      </c>
      <c r="BH22" s="12">
        <f t="shared" si="17"/>
        <v>20.434301275761793</v>
      </c>
      <c r="BI22" s="45">
        <f t="shared" si="18"/>
        <v>5.4565887242382054</v>
      </c>
      <c r="BJ22" s="45">
        <f t="shared" si="19"/>
        <v>25.890889999999999</v>
      </c>
      <c r="BK22" s="45">
        <f t="shared" si="20"/>
        <v>46.325191275761796</v>
      </c>
      <c r="BL22" s="46">
        <f t="shared" si="21"/>
        <v>89.503763070755497</v>
      </c>
      <c r="BM22" s="46">
        <f t="shared" si="22"/>
        <v>424.685128633094</v>
      </c>
      <c r="BN22" s="46">
        <f t="shared" si="23"/>
        <v>759.86649419543267</v>
      </c>
      <c r="BQ22" s="94">
        <f t="shared" si="24"/>
        <v>496.97754000000003</v>
      </c>
      <c r="BR22" s="94">
        <f t="shared" si="25"/>
        <v>745.46631000000002</v>
      </c>
      <c r="BS22" s="94">
        <f t="shared" si="26"/>
        <v>89.503763070755497</v>
      </c>
      <c r="BT22" s="48">
        <f t="shared" si="27"/>
        <v>0.12006412881456104</v>
      </c>
      <c r="BU22" s="94">
        <f t="shared" si="28"/>
        <v>424.685128633094</v>
      </c>
      <c r="BV22" s="48">
        <f t="shared" si="29"/>
        <v>0.56969057211062157</v>
      </c>
      <c r="BW22" s="94">
        <f t="shared" si="30"/>
        <v>759.86649419543267</v>
      </c>
      <c r="BX22" s="48">
        <f t="shared" si="31"/>
        <v>1.0193170154066824</v>
      </c>
      <c r="BZ22" s="6">
        <f t="shared" si="32"/>
        <v>0.30781030549717064</v>
      </c>
      <c r="CA22" s="71">
        <f t="shared" si="33"/>
        <v>0.1478078191670425</v>
      </c>
      <c r="CB22" s="71">
        <f t="shared" si="34"/>
        <v>5.4768350244837657E-2</v>
      </c>
      <c r="CC22" s="71">
        <f t="shared" si="35"/>
        <v>0.20430107526881724</v>
      </c>
      <c r="CD22" s="71">
        <f t="shared" si="36"/>
        <v>3.3628318584070796E-2</v>
      </c>
      <c r="CE22" s="74">
        <f>AVERAGE(BZ22:CD22)</f>
        <v>0.14966317375238775</v>
      </c>
    </row>
    <row r="23" spans="1:83" x14ac:dyDescent="0.25">
      <c r="A23" s="38">
        <v>43394</v>
      </c>
      <c r="B23" s="39" t="s">
        <v>98</v>
      </c>
      <c r="C23" s="39" t="s">
        <v>148</v>
      </c>
      <c r="D23" s="40">
        <v>9022</v>
      </c>
      <c r="E23" s="40" t="s">
        <v>175</v>
      </c>
      <c r="F23" s="5" t="s">
        <v>98</v>
      </c>
      <c r="G23" s="41">
        <v>21</v>
      </c>
      <c r="H23" s="5"/>
      <c r="I23" s="5" t="s">
        <v>52</v>
      </c>
      <c r="J23" s="67">
        <v>240</v>
      </c>
      <c r="K23" s="4">
        <v>99</v>
      </c>
      <c r="L23" s="4">
        <v>105</v>
      </c>
      <c r="M23" s="4">
        <v>204</v>
      </c>
      <c r="N23" s="6">
        <v>9.0411560000000009</v>
      </c>
      <c r="O23" s="6">
        <v>51.470590000000001</v>
      </c>
      <c r="P23" s="7">
        <v>0.26903862000000001</v>
      </c>
      <c r="Q23" s="8">
        <v>40.796474000000003</v>
      </c>
      <c r="R23" s="8">
        <v>8.2285489999999992</v>
      </c>
      <c r="S23" s="8">
        <v>105.93113</v>
      </c>
      <c r="T23" s="6">
        <v>1.5626732999999999</v>
      </c>
      <c r="U23" s="8">
        <v>47.588610000000003</v>
      </c>
      <c r="V23" s="4">
        <v>571.06335000000001</v>
      </c>
      <c r="W23" s="8">
        <v>56.434345</v>
      </c>
      <c r="X23" s="8">
        <v>80.657139999999998</v>
      </c>
      <c r="Y23" s="8">
        <v>68.901960000000003</v>
      </c>
      <c r="Z23" s="6">
        <v>1.98</v>
      </c>
      <c r="AA23" s="6">
        <v>2.0588236000000002</v>
      </c>
      <c r="AB23" s="8">
        <v>-73.089179999999999</v>
      </c>
      <c r="AC23" s="8">
        <v>136.89637999999999</v>
      </c>
      <c r="AD23" s="4">
        <v>183</v>
      </c>
      <c r="AE23" s="4">
        <v>675.71969999999999</v>
      </c>
      <c r="AF23" s="8">
        <v>34.991627000000001</v>
      </c>
      <c r="AG23" s="8">
        <v>72.513409999999993</v>
      </c>
      <c r="AH23" s="7">
        <v>0.88857037000000005</v>
      </c>
      <c r="AI23" s="9">
        <v>-7235.8285999999998</v>
      </c>
      <c r="AJ23" s="9">
        <v>14374.12</v>
      </c>
      <c r="AK23" s="4">
        <v>-194.05</v>
      </c>
      <c r="AL23" s="4">
        <v>230.1</v>
      </c>
      <c r="AM23" s="4">
        <v>6</v>
      </c>
      <c r="AN23" s="4">
        <v>6</v>
      </c>
      <c r="AO23" s="6">
        <v>4.9579180000000003</v>
      </c>
      <c r="AP23" s="10">
        <v>7138.2920000000004</v>
      </c>
      <c r="AQ23" s="7">
        <v>1.8730047000000001</v>
      </c>
      <c r="AR23" s="7">
        <v>1.9865203</v>
      </c>
      <c r="AS23" s="7">
        <v>0.47875250000000003</v>
      </c>
      <c r="AT23" s="8">
        <v>7.8132405</v>
      </c>
      <c r="AU23" s="8">
        <v>10.563983</v>
      </c>
      <c r="AV23" s="7">
        <v>3.9014734999999998</v>
      </c>
      <c r="AW23" s="7">
        <v>0.29230845</v>
      </c>
      <c r="AX23" s="7">
        <v>0.27961292999999998</v>
      </c>
      <c r="AY23" s="7">
        <v>0.92100525</v>
      </c>
      <c r="AZ23" s="4">
        <v>413</v>
      </c>
      <c r="BA23" s="8">
        <v>146.43132</v>
      </c>
      <c r="BB23" s="8">
        <v>53.00685</v>
      </c>
      <c r="BC23" s="7">
        <v>1.0606059999999999</v>
      </c>
      <c r="BD23" s="8">
        <v>63.263640000000002</v>
      </c>
      <c r="BE23" s="11">
        <v>-0.33884409999999998</v>
      </c>
      <c r="BG23" s="12">
        <f t="shared" si="16"/>
        <v>12.500000218889902</v>
      </c>
      <c r="BH23" s="12">
        <f t="shared" si="17"/>
        <v>31.679431035922551</v>
      </c>
      <c r="BI23" s="45">
        <f t="shared" si="18"/>
        <v>3.3121959640774499</v>
      </c>
      <c r="BJ23" s="45">
        <f t="shared" si="19"/>
        <v>34.991627000000001</v>
      </c>
      <c r="BK23" s="45">
        <f t="shared" si="20"/>
        <v>66.671058035922556</v>
      </c>
      <c r="BL23" s="46">
        <f t="shared" si="21"/>
        <v>54.055037187175841</v>
      </c>
      <c r="BM23" s="46">
        <f t="shared" si="22"/>
        <v>571.06334264000009</v>
      </c>
      <c r="BN23" s="46">
        <f t="shared" si="23"/>
        <v>1088.0716480928245</v>
      </c>
      <c r="BQ23" s="94">
        <f t="shared" si="24"/>
        <v>675.7197000000001</v>
      </c>
      <c r="BR23" s="94">
        <f t="shared" si="25"/>
        <v>1013.5795500000002</v>
      </c>
      <c r="BS23" s="94">
        <f t="shared" si="26"/>
        <v>54.055037187175841</v>
      </c>
      <c r="BT23" s="48">
        <f t="shared" si="27"/>
        <v>5.3330828534549492E-2</v>
      </c>
      <c r="BU23" s="94">
        <f t="shared" si="28"/>
        <v>571.06334264000009</v>
      </c>
      <c r="BV23" s="48">
        <f t="shared" si="29"/>
        <v>0.56341245503621296</v>
      </c>
      <c r="BW23" s="94">
        <f t="shared" si="30"/>
        <v>1088.0716480928245</v>
      </c>
      <c r="BX23" s="48">
        <f t="shared" si="31"/>
        <v>1.0734940815378766</v>
      </c>
      <c r="BZ23" s="6">
        <f t="shared" si="32"/>
        <v>0.11404602741711091</v>
      </c>
      <c r="CA23" s="71">
        <f t="shared" si="33"/>
        <v>8.5018908601526208E-3</v>
      </c>
      <c r="CB23" s="71">
        <f t="shared" si="34"/>
        <v>0.23206544373769464</v>
      </c>
      <c r="CC23" s="71">
        <f t="shared" si="35"/>
        <v>0.31720430107526887</v>
      </c>
      <c r="CD23" s="71">
        <f t="shared" si="36"/>
        <v>5.8407079646017698E-2</v>
      </c>
      <c r="CE23" s="74">
        <f>AVERAGE(BZ23:CD23)</f>
        <v>0.14604494854724895</v>
      </c>
    </row>
    <row r="24" spans="1:83" x14ac:dyDescent="0.25">
      <c r="A24" s="38">
        <v>43394</v>
      </c>
      <c r="B24" s="39" t="s">
        <v>119</v>
      </c>
      <c r="C24" s="39" t="s">
        <v>166</v>
      </c>
      <c r="D24" s="40">
        <v>9040</v>
      </c>
      <c r="E24" s="40" t="s">
        <v>175</v>
      </c>
      <c r="F24" s="50" t="s">
        <v>119</v>
      </c>
      <c r="G24" s="51">
        <v>25</v>
      </c>
      <c r="H24" s="50"/>
      <c r="I24" s="50" t="s">
        <v>117</v>
      </c>
      <c r="J24" s="69">
        <v>60</v>
      </c>
      <c r="K24" s="52">
        <v>143</v>
      </c>
      <c r="L24" s="52">
        <v>146</v>
      </c>
      <c r="M24" s="52">
        <v>289</v>
      </c>
      <c r="N24" s="53">
        <v>10.8058605</v>
      </c>
      <c r="O24" s="53">
        <v>50.519027999999999</v>
      </c>
      <c r="P24" s="54">
        <v>0.16764233000000001</v>
      </c>
      <c r="Q24" s="55">
        <v>41.193640000000002</v>
      </c>
      <c r="R24" s="55">
        <v>8.2629780000000004</v>
      </c>
      <c r="S24" s="55">
        <v>77.109520000000003</v>
      </c>
      <c r="T24" s="53">
        <v>1.3980398999999999</v>
      </c>
      <c r="U24" s="55">
        <v>42.703766000000002</v>
      </c>
      <c r="V24" s="52">
        <v>512.4452</v>
      </c>
      <c r="W24" s="55">
        <v>47.60839</v>
      </c>
      <c r="X24" s="55">
        <v>65.356160000000003</v>
      </c>
      <c r="Y24" s="55">
        <v>56.574393999999998</v>
      </c>
      <c r="Z24" s="53">
        <v>2.1029412999999999</v>
      </c>
      <c r="AA24" s="53">
        <v>2.1470587000000001</v>
      </c>
      <c r="AB24" s="55">
        <v>-56.566510000000001</v>
      </c>
      <c r="AC24" s="55">
        <v>97.230580000000003</v>
      </c>
      <c r="AD24" s="52">
        <v>264</v>
      </c>
      <c r="AE24" s="52">
        <v>546.70899999999995</v>
      </c>
      <c r="AF24" s="55">
        <v>21.130237999999999</v>
      </c>
      <c r="AG24" s="55">
        <v>22.905897</v>
      </c>
      <c r="AH24" s="54">
        <v>0.8936963</v>
      </c>
      <c r="AI24" s="56">
        <v>-8089.0106999999998</v>
      </c>
      <c r="AJ24" s="56">
        <v>14195.665000000001</v>
      </c>
      <c r="AK24" s="52">
        <v>-121.99</v>
      </c>
      <c r="AL24" s="52">
        <v>131.86000000000001</v>
      </c>
      <c r="AM24" s="52">
        <v>6</v>
      </c>
      <c r="AN24" s="52">
        <v>7</v>
      </c>
      <c r="AO24" s="53">
        <v>4.9853262999999997</v>
      </c>
      <c r="AP24" s="57">
        <v>6106.6387000000004</v>
      </c>
      <c r="AQ24" s="54">
        <v>1.718872</v>
      </c>
      <c r="AR24" s="54">
        <v>1.7549322000000001</v>
      </c>
      <c r="AS24" s="54">
        <v>0.37354680000000001</v>
      </c>
      <c r="AT24" s="55">
        <v>9.0591629999999999</v>
      </c>
      <c r="AU24" s="55">
        <v>11.169816000000001</v>
      </c>
      <c r="AV24" s="54">
        <v>4.0719747999999996</v>
      </c>
      <c r="AW24" s="54">
        <v>0.55029819999999996</v>
      </c>
      <c r="AX24" s="54">
        <v>0.23318762000000001</v>
      </c>
      <c r="AY24" s="54">
        <v>0.92333007</v>
      </c>
      <c r="AZ24" s="52">
        <v>472</v>
      </c>
      <c r="BA24" s="55">
        <v>104.47866</v>
      </c>
      <c r="BB24" s="55">
        <v>86.031199999999998</v>
      </c>
      <c r="BC24" s="54">
        <v>1.0209790000000001</v>
      </c>
      <c r="BD24" s="55">
        <v>87.975716000000006</v>
      </c>
      <c r="BE24" s="58">
        <v>-1.1737736000000001</v>
      </c>
      <c r="BG24" s="12">
        <f t="shared" si="16"/>
        <v>11.916666796761879</v>
      </c>
      <c r="BH24" s="12">
        <f t="shared" si="17"/>
        <v>18.990532905882354</v>
      </c>
      <c r="BI24" s="45">
        <f t="shared" si="18"/>
        <v>2.1397050941176445</v>
      </c>
      <c r="BJ24" s="45">
        <f t="shared" si="19"/>
        <v>21.130237999999999</v>
      </c>
      <c r="BK24" s="45">
        <f t="shared" si="20"/>
        <v>40.120770905882353</v>
      </c>
      <c r="BL24" s="46">
        <f t="shared" si="21"/>
        <v>51.89158870901975</v>
      </c>
      <c r="BM24" s="46">
        <f t="shared" si="22"/>
        <v>512.44520688111879</v>
      </c>
      <c r="BN24" s="46">
        <f t="shared" si="23"/>
        <v>972.99882505321773</v>
      </c>
      <c r="BQ24" s="94">
        <f t="shared" si="24"/>
        <v>546.70899999999995</v>
      </c>
      <c r="BR24" s="94">
        <f t="shared" si="25"/>
        <v>820.06349999999998</v>
      </c>
      <c r="BS24" s="94">
        <f t="shared" si="26"/>
        <v>51.891588709019757</v>
      </c>
      <c r="BT24" s="48">
        <f t="shared" si="27"/>
        <v>6.3277525105092172E-2</v>
      </c>
      <c r="BU24" s="94">
        <f t="shared" si="28"/>
        <v>512.44520688111879</v>
      </c>
      <c r="BV24" s="48">
        <f t="shared" si="29"/>
        <v>0.62488478865492592</v>
      </c>
      <c r="BW24" s="94">
        <f t="shared" si="30"/>
        <v>972.99882505321773</v>
      </c>
      <c r="BX24" s="48">
        <f t="shared" si="31"/>
        <v>1.1864920522047595</v>
      </c>
      <c r="BZ24" s="6">
        <f t="shared" si="32"/>
        <v>8.1014210026629958E-3</v>
      </c>
      <c r="CA24" s="71">
        <f t="shared" si="33"/>
        <v>0</v>
      </c>
      <c r="CB24" s="71">
        <f t="shared" si="34"/>
        <v>0.26874100787520794</v>
      </c>
      <c r="CC24" s="71">
        <f t="shared" si="35"/>
        <v>0</v>
      </c>
      <c r="CD24" s="71">
        <f t="shared" si="36"/>
        <v>0.20884955752212389</v>
      </c>
      <c r="CE24" s="74">
        <f>AVERAGE(BZ24:CD24)</f>
        <v>9.7138397279998956E-2</v>
      </c>
    </row>
    <row r="25" spans="1:83" x14ac:dyDescent="0.25">
      <c r="A25" s="66"/>
      <c r="B25" s="5"/>
      <c r="C25" s="5"/>
      <c r="D25" s="41"/>
      <c r="E25" s="41"/>
      <c r="F25" s="5"/>
      <c r="G25" s="41"/>
      <c r="H25" s="5"/>
      <c r="I25" s="5"/>
      <c r="J25" s="67"/>
      <c r="K25" s="4"/>
      <c r="L25" s="4"/>
      <c r="M25" s="4"/>
      <c r="N25" s="6"/>
      <c r="O25" s="6"/>
      <c r="P25" s="7"/>
      <c r="Q25" s="8"/>
      <c r="R25" s="8"/>
      <c r="S25" s="8"/>
      <c r="T25" s="6"/>
      <c r="U25" s="8"/>
      <c r="V25" s="4"/>
      <c r="W25" s="8"/>
      <c r="X25" s="8"/>
      <c r="Y25" s="8"/>
      <c r="Z25" s="6"/>
      <c r="AA25" s="6"/>
      <c r="AB25" s="8"/>
      <c r="AC25" s="8"/>
      <c r="AD25" s="4"/>
      <c r="AE25" s="4"/>
      <c r="AF25" s="8"/>
      <c r="AG25" s="8"/>
      <c r="AH25" s="7"/>
      <c r="AI25" s="9"/>
      <c r="AJ25" s="9"/>
      <c r="AK25" s="4"/>
      <c r="AL25" s="4"/>
      <c r="AM25" s="4"/>
      <c r="AN25" s="4"/>
      <c r="AO25" s="6"/>
      <c r="AP25" s="10"/>
      <c r="AQ25" s="7"/>
      <c r="AR25" s="7"/>
      <c r="AS25" s="7"/>
      <c r="AT25" s="8"/>
      <c r="AU25" s="8"/>
      <c r="AV25" s="7"/>
      <c r="AW25" s="7"/>
      <c r="AX25" s="7"/>
      <c r="AY25" s="7"/>
      <c r="AZ25" s="4"/>
      <c r="BA25" s="8"/>
      <c r="BB25" s="8"/>
      <c r="BC25" s="7"/>
      <c r="BD25" s="8"/>
      <c r="BE25" s="11"/>
      <c r="BG25" s="12"/>
      <c r="BH25" s="12"/>
      <c r="BI25" s="12"/>
      <c r="BJ25" s="12"/>
      <c r="BK25" s="12"/>
      <c r="BL25" s="13"/>
      <c r="BM25" s="13"/>
      <c r="BN25" s="13"/>
      <c r="BQ25" s="9"/>
      <c r="BR25" s="9"/>
      <c r="BS25" s="9"/>
      <c r="BT25" s="81"/>
      <c r="BU25" s="9"/>
      <c r="BV25" s="81"/>
      <c r="BW25" s="9"/>
      <c r="BX25" s="81"/>
      <c r="BZ25" s="6"/>
      <c r="CA25" s="6"/>
      <c r="CB25" s="6"/>
      <c r="CC25" s="6"/>
      <c r="CD25" s="6"/>
      <c r="CE25" s="75"/>
    </row>
    <row r="26" spans="1:83" x14ac:dyDescent="0.25">
      <c r="A26" s="66"/>
      <c r="B26" s="5"/>
      <c r="C26" s="5"/>
      <c r="D26" s="41"/>
      <c r="E26" s="41"/>
      <c r="F26" s="5"/>
      <c r="G26" s="41"/>
      <c r="H26" s="5"/>
      <c r="I26" s="5"/>
      <c r="J26" s="67"/>
      <c r="K26" s="4"/>
      <c r="L26" s="4"/>
      <c r="M26" s="4"/>
      <c r="N26" s="6"/>
      <c r="O26" s="6"/>
      <c r="P26" s="7"/>
      <c r="Q26" s="8"/>
      <c r="R26" s="8"/>
      <c r="S26" s="8"/>
      <c r="T26" s="6"/>
      <c r="U26" s="8"/>
      <c r="V26" s="4"/>
      <c r="W26" s="8"/>
      <c r="X26" s="8"/>
      <c r="Y26" s="8"/>
      <c r="Z26" s="6"/>
      <c r="AA26" s="6"/>
      <c r="AB26" s="8"/>
      <c r="AC26" s="8"/>
      <c r="AD26" s="4"/>
      <c r="AE26" s="4"/>
      <c r="AF26" s="8"/>
      <c r="AG26" s="8"/>
      <c r="AH26" s="7"/>
      <c r="AI26" s="9"/>
      <c r="AJ26" s="9"/>
      <c r="AK26" s="4"/>
      <c r="AL26" s="4"/>
      <c r="AM26" s="4"/>
      <c r="AN26" s="4"/>
      <c r="AO26" s="6"/>
      <c r="AP26" s="10"/>
      <c r="AQ26" s="7"/>
      <c r="AR26" s="7"/>
      <c r="AS26" s="7"/>
      <c r="AT26" s="8"/>
      <c r="AU26" s="8"/>
      <c r="AV26" s="7"/>
      <c r="AW26" s="7"/>
      <c r="AX26" s="7"/>
      <c r="AY26" s="7"/>
      <c r="AZ26" s="4"/>
      <c r="BA26" s="8"/>
      <c r="BB26" s="8"/>
      <c r="BC26" s="7"/>
      <c r="BD26" s="8"/>
      <c r="BE26" s="11"/>
      <c r="BG26" s="12"/>
      <c r="BH26" s="12"/>
      <c r="BI26" s="12"/>
      <c r="BJ26" s="12"/>
      <c r="BK26" s="12"/>
      <c r="BL26" s="13"/>
      <c r="BM26" s="13"/>
      <c r="BN26" s="13"/>
      <c r="BQ26" s="9"/>
      <c r="BR26" s="9"/>
      <c r="BS26" s="9"/>
      <c r="BT26" s="81"/>
      <c r="BU26" s="9"/>
      <c r="BV26" s="81"/>
      <c r="BW26" s="9"/>
      <c r="BX26" s="81"/>
      <c r="BZ26" s="6"/>
      <c r="CA26" s="6"/>
      <c r="CB26" s="6"/>
      <c r="CC26" s="6"/>
      <c r="CD26" s="6"/>
      <c r="CE26" s="75"/>
    </row>
    <row r="27" spans="1:83" x14ac:dyDescent="0.25">
      <c r="A27" s="66"/>
      <c r="B27" s="5"/>
      <c r="C27" s="5"/>
      <c r="D27" s="41"/>
      <c r="E27" s="41"/>
      <c r="F27" s="5"/>
      <c r="G27" s="41"/>
      <c r="H27" s="5"/>
      <c r="I27" s="5"/>
      <c r="J27" s="67"/>
      <c r="K27" s="4"/>
      <c r="L27" s="4"/>
      <c r="M27" s="4"/>
      <c r="N27" s="6"/>
      <c r="O27" s="6"/>
      <c r="P27" s="7"/>
      <c r="Q27" s="8"/>
      <c r="R27" s="8"/>
      <c r="S27" s="8"/>
      <c r="T27" s="6"/>
      <c r="U27" s="8"/>
      <c r="V27" s="4"/>
      <c r="W27" s="8"/>
      <c r="X27" s="8"/>
      <c r="Y27" s="8"/>
      <c r="Z27" s="6"/>
      <c r="AA27" s="6"/>
      <c r="AB27" s="8"/>
      <c r="AC27" s="8"/>
      <c r="AD27" s="4"/>
      <c r="AE27" s="4"/>
      <c r="AF27" s="8"/>
      <c r="AG27" s="8"/>
      <c r="AH27" s="7"/>
      <c r="AI27" s="9"/>
      <c r="AJ27" s="9"/>
      <c r="AK27" s="4"/>
      <c r="AL27" s="4"/>
      <c r="AM27" s="4"/>
      <c r="AN27" s="4"/>
      <c r="AO27" s="6"/>
      <c r="AP27" s="10"/>
      <c r="AQ27" s="7"/>
      <c r="AR27" s="7"/>
      <c r="AS27" s="7"/>
      <c r="AT27" s="8"/>
      <c r="AU27" s="8"/>
      <c r="AV27" s="7"/>
      <c r="AW27" s="7"/>
      <c r="AX27" s="7"/>
      <c r="AY27" s="7"/>
      <c r="AZ27" s="4"/>
      <c r="BA27" s="8"/>
      <c r="BB27" s="8"/>
      <c r="BC27" s="7"/>
      <c r="BD27" s="8"/>
      <c r="BE27" s="11"/>
      <c r="BG27" s="12"/>
      <c r="BH27" s="12"/>
      <c r="BI27" s="12"/>
      <c r="BJ27" s="12"/>
      <c r="BK27" s="12"/>
      <c r="BL27" s="13"/>
      <c r="BM27" s="13"/>
      <c r="BN27" s="13"/>
      <c r="BQ27" s="9"/>
      <c r="BR27" s="9"/>
      <c r="BS27" s="9"/>
      <c r="BT27" s="81"/>
      <c r="BU27" s="9"/>
      <c r="BV27" s="81"/>
      <c r="BW27" s="9"/>
      <c r="BX27" s="81"/>
      <c r="BZ27" s="6"/>
      <c r="CA27" s="6"/>
      <c r="CB27" s="6"/>
      <c r="CC27" s="6"/>
      <c r="CD27" s="6"/>
      <c r="CE27" s="75"/>
    </row>
  </sheetData>
  <sortState ref="A8:CE24">
    <sortCondition descending="1" ref="CE8:CE24"/>
  </sortState>
  <mergeCells count="5">
    <mergeCell ref="BI6:BN6"/>
    <mergeCell ref="BS6:BT6"/>
    <mergeCell ref="BW6:BX6"/>
    <mergeCell ref="BU6:BV6"/>
    <mergeCell ref="BZ6:CE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B73A8-53DB-45FD-8F65-7B4595BC014A}">
  <dimension ref="A1:CE28"/>
  <sheetViews>
    <sheetView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F36" sqref="F36"/>
    </sheetView>
  </sheetViews>
  <sheetFormatPr defaultRowHeight="15" x14ac:dyDescent="0.25"/>
  <cols>
    <col min="1" max="1" width="10.140625" style="14" bestFit="1" customWidth="1"/>
    <col min="2" max="2" width="16.5703125" style="2" bestFit="1" customWidth="1"/>
    <col min="3" max="3" width="9.7109375" style="2" bestFit="1" customWidth="1"/>
    <col min="4" max="5" width="6.7109375" style="3" customWidth="1"/>
    <col min="6" max="6" width="16.5703125" style="2" bestFit="1" customWidth="1"/>
    <col min="7" max="7" width="11.140625" style="3" bestFit="1" customWidth="1"/>
    <col min="8" max="8" width="5.42578125" style="2" bestFit="1" customWidth="1"/>
    <col min="9" max="9" width="8.5703125" style="2" bestFit="1" customWidth="1"/>
    <col min="10" max="10" width="5" style="68" bestFit="1" customWidth="1"/>
    <col min="11" max="11" width="10.42578125" style="15" bestFit="1" customWidth="1"/>
    <col min="12" max="12" width="9.28515625" style="15" bestFit="1" customWidth="1"/>
    <col min="13" max="13" width="10.28515625" style="15" bestFit="1" customWidth="1"/>
    <col min="14" max="14" width="12.42578125" style="16" bestFit="1" customWidth="1"/>
    <col min="15" max="15" width="7.5703125" style="16" bestFit="1" customWidth="1"/>
    <col min="16" max="16" width="5.85546875" style="17" bestFit="1" customWidth="1"/>
    <col min="17" max="17" width="15.85546875" style="18" bestFit="1" customWidth="1"/>
    <col min="18" max="18" width="26" style="18" bestFit="1" customWidth="1"/>
    <col min="19" max="19" width="13.85546875" style="18" bestFit="1" customWidth="1"/>
    <col min="20" max="20" width="14.7109375" style="16" bestFit="1" customWidth="1"/>
    <col min="21" max="21" width="18" style="18" bestFit="1" customWidth="1"/>
    <col min="22" max="22" width="15.85546875" style="15" bestFit="1" customWidth="1"/>
    <col min="23" max="24" width="13.28515625" style="18" bestFit="1" customWidth="1"/>
    <col min="25" max="25" width="16.7109375" style="18" bestFit="1" customWidth="1"/>
    <col min="26" max="26" width="15.85546875" style="16" bestFit="1" customWidth="1"/>
    <col min="27" max="27" width="16.7109375" style="16" bestFit="1" customWidth="1"/>
    <col min="28" max="29" width="9" style="18" bestFit="1" customWidth="1"/>
    <col min="30" max="30" width="19.5703125" style="15" bestFit="1" customWidth="1"/>
    <col min="31" max="31" width="10.5703125" style="15" bestFit="1" customWidth="1"/>
    <col min="32" max="32" width="10.85546875" style="18" bestFit="1" customWidth="1"/>
    <col min="33" max="33" width="9.140625" style="18" bestFit="1" customWidth="1"/>
    <col min="34" max="34" width="7.28515625" style="17" bestFit="1" customWidth="1"/>
    <col min="35" max="35" width="10.140625" style="19" bestFit="1" customWidth="1"/>
    <col min="36" max="36" width="11.42578125" style="19" bestFit="1" customWidth="1"/>
    <col min="37" max="38" width="11.42578125" style="15" bestFit="1" customWidth="1"/>
    <col min="39" max="39" width="15.85546875" style="15" bestFit="1" customWidth="1"/>
    <col min="40" max="40" width="16.7109375" style="15" bestFit="1" customWidth="1"/>
    <col min="41" max="41" width="9.85546875" style="16" bestFit="1" customWidth="1"/>
    <col min="42" max="42" width="9.7109375" style="20" bestFit="1" customWidth="1"/>
    <col min="43" max="43" width="12.140625" style="17" bestFit="1" customWidth="1"/>
    <col min="44" max="44" width="11.5703125" style="17" bestFit="1" customWidth="1"/>
    <col min="45" max="45" width="12.7109375" style="17" bestFit="1" customWidth="1"/>
    <col min="46" max="46" width="18.28515625" style="18" bestFit="1" customWidth="1"/>
    <col min="47" max="47" width="12.42578125" style="18" bestFit="1" customWidth="1"/>
    <col min="48" max="48" width="5.5703125" style="17" bestFit="1" customWidth="1"/>
    <col min="49" max="49" width="10.140625" style="17" bestFit="1" customWidth="1"/>
    <col min="50" max="50" width="12.140625" style="17" bestFit="1" customWidth="1"/>
    <col min="51" max="51" width="8.28515625" style="17" bestFit="1" customWidth="1"/>
    <col min="52" max="52" width="10.42578125" style="15" bestFit="1" customWidth="1"/>
    <col min="53" max="53" width="12.7109375" style="18" bestFit="1" customWidth="1"/>
    <col min="54" max="54" width="10" style="18" bestFit="1" customWidth="1"/>
    <col min="55" max="55" width="14" style="17" bestFit="1" customWidth="1"/>
    <col min="56" max="56" width="12.42578125" style="18" bestFit="1" customWidth="1"/>
    <col min="57" max="57" width="7.5703125" style="21" bestFit="1" customWidth="1"/>
    <col min="58" max="58" width="3.7109375" style="2" customWidth="1"/>
    <col min="59" max="59" width="5.85546875" style="22" bestFit="1" customWidth="1"/>
    <col min="60" max="60" width="7" style="22" customWidth="1"/>
    <col min="61" max="61" width="6.28515625" style="22" bestFit="1" customWidth="1"/>
    <col min="62" max="62" width="6" style="22" bestFit="1" customWidth="1"/>
    <col min="63" max="63" width="6.5703125" style="22" bestFit="1" customWidth="1"/>
    <col min="64" max="64" width="6.42578125" style="23" bestFit="1" customWidth="1"/>
    <col min="65" max="65" width="6.140625" style="23" bestFit="1" customWidth="1"/>
    <col min="66" max="66" width="6.7109375" style="23" bestFit="1" customWidth="1"/>
    <col min="67" max="67" width="3.85546875" style="2" customWidth="1"/>
    <col min="68" max="68" width="5.5703125" style="2" bestFit="1" customWidth="1"/>
    <col min="69" max="69" width="7.42578125" style="19" bestFit="1" customWidth="1"/>
    <col min="70" max="70" width="7.85546875" style="19" bestFit="1" customWidth="1"/>
    <col min="71" max="71" width="6.42578125" style="19" bestFit="1" customWidth="1"/>
    <col min="72" max="72" width="5.5703125" style="82" bestFit="1" customWidth="1"/>
    <col min="73" max="73" width="7.42578125" style="19" bestFit="1" customWidth="1"/>
    <col min="74" max="74" width="5.5703125" style="82" bestFit="1" customWidth="1"/>
    <col min="75" max="75" width="7.42578125" style="19" bestFit="1" customWidth="1"/>
    <col min="76" max="76" width="6.5703125" style="82" bestFit="1" customWidth="1"/>
    <col min="77" max="77" width="9.140625" style="2"/>
    <col min="78" max="78" width="6.28515625" style="16" bestFit="1" customWidth="1"/>
    <col min="79" max="79" width="7.5703125" style="16" bestFit="1" customWidth="1"/>
    <col min="80" max="80" width="8.28515625" style="16" bestFit="1" customWidth="1"/>
    <col min="81" max="81" width="10.42578125" style="16" bestFit="1" customWidth="1"/>
    <col min="82" max="82" width="6.85546875" style="16" bestFit="1" customWidth="1"/>
    <col min="83" max="83" width="8.28515625" style="72" bestFit="1" customWidth="1"/>
    <col min="84" max="16384" width="9.140625" style="2"/>
  </cols>
  <sheetData>
    <row r="1" spans="1:83" x14ac:dyDescent="0.25">
      <c r="A1" s="1" t="s">
        <v>176</v>
      </c>
      <c r="G1" s="4">
        <f>MIN(G8:G28)</f>
        <v>21</v>
      </c>
      <c r="J1" s="67">
        <f>MIN(J8:J28)</f>
        <v>5</v>
      </c>
      <c r="K1" s="4">
        <f>MIN(K8:K28)</f>
        <v>53</v>
      </c>
      <c r="L1" s="4">
        <f>MIN(L8:L28)</f>
        <v>90</v>
      </c>
      <c r="M1" s="4">
        <f>MIN(M8:M28)</f>
        <v>161</v>
      </c>
      <c r="N1" s="6">
        <f>MIN(N8:N28)</f>
        <v>7.8183829999999999</v>
      </c>
      <c r="O1" s="6">
        <f>MIN(O8:O28)</f>
        <v>53.554504000000001</v>
      </c>
      <c r="P1" s="7">
        <f>MIN(P8:P28)</f>
        <v>7.8202314999999994E-2</v>
      </c>
      <c r="Q1" s="8">
        <f>MIN(Q8:Q28)</f>
        <v>40.759163000000001</v>
      </c>
      <c r="R1" s="8">
        <f>MIN(R8:R28)</f>
        <v>8.2019210000000005</v>
      </c>
      <c r="S1" s="8">
        <f>MIN(S8:S28)</f>
        <v>49.991688000000003</v>
      </c>
      <c r="T1" s="6">
        <f>MIN(T8:T28)</f>
        <v>1.3241754999999999</v>
      </c>
      <c r="U1" s="8">
        <f>MIN(U8:U28)</f>
        <v>40.387352</v>
      </c>
      <c r="V1" s="4">
        <f>MIN(V8:V28)</f>
        <v>484.64825000000002</v>
      </c>
      <c r="W1" s="8">
        <f>MIN(W8:W28)</f>
        <v>7.8762889999999999</v>
      </c>
      <c r="X1" s="8">
        <f>MIN(X8:X28)</f>
        <v>5.2995596000000003</v>
      </c>
      <c r="Y1" s="8">
        <f>MIN(Y8:Y28)</f>
        <v>6.0709876999999999</v>
      </c>
      <c r="Z1" s="6">
        <f>MIN(Z8:Z28)</f>
        <v>1.0684931</v>
      </c>
      <c r="AA1" s="6">
        <f>MIN(AA8:AA28)</f>
        <v>1.9322033999999999</v>
      </c>
      <c r="AB1" s="8">
        <f>MIN(AB8:AB28)</f>
        <v>-186.37991</v>
      </c>
      <c r="AC1" s="8">
        <f>MIN(AC8:AC28)</f>
        <v>33.75</v>
      </c>
      <c r="AD1" s="4">
        <f>MIN(AD8:AD28)</f>
        <v>128</v>
      </c>
      <c r="AE1" s="4">
        <f>MIN(AE8:AE28)</f>
        <v>337.71093999999999</v>
      </c>
      <c r="AF1" s="8">
        <f>MIN(AF8:AF28)</f>
        <v>10.325533</v>
      </c>
      <c r="AG1" s="8">
        <f>MIN(AG8:AG28)</f>
        <v>11.273334</v>
      </c>
      <c r="AH1" s="7">
        <f>MIN(AH8:AH28)</f>
        <v>0.86184280000000002</v>
      </c>
      <c r="AI1" s="9">
        <f>MIN(AI8:AI28)</f>
        <v>-14773.279</v>
      </c>
      <c r="AJ1" s="9">
        <f>MIN(AJ8:AJ28)</f>
        <v>11379.495000000001</v>
      </c>
      <c r="AK1" s="4">
        <f>MIN(AK8:AK28)</f>
        <v>-438.03</v>
      </c>
      <c r="AL1" s="4">
        <f>MIN(AL8:AL28)</f>
        <v>33.75</v>
      </c>
      <c r="AM1" s="4">
        <f>MIN(AM8:AM28)</f>
        <v>2</v>
      </c>
      <c r="AN1" s="4">
        <f>MIN(AN8:AN28)</f>
        <v>6</v>
      </c>
      <c r="AO1" s="6">
        <f>MIN(AO8:AO28)</f>
        <v>2.3980712999999998</v>
      </c>
      <c r="AP1" s="10">
        <f>MIN(AP8:AP28)</f>
        <v>4846.4823999999999</v>
      </c>
      <c r="AQ1" s="7">
        <f>MIN(AQ8:AQ28)</f>
        <v>0.18108173999999999</v>
      </c>
      <c r="AR1" s="7">
        <f>MIN(AR8:AR28)</f>
        <v>1.504796</v>
      </c>
      <c r="AS1" s="7">
        <f>MIN(AS8:AS28)</f>
        <v>5.5400465000000003E-2</v>
      </c>
      <c r="AT1" s="8">
        <f>MIN(AT8:AT28)</f>
        <v>3.2271687999999998</v>
      </c>
      <c r="AU1" s="8">
        <f>MIN(AU8:AU28)</f>
        <v>8.1333859999999998</v>
      </c>
      <c r="AV1" s="7">
        <f>MIN(AV8:AV28)</f>
        <v>3.6928040000000002</v>
      </c>
      <c r="AW1" s="7">
        <f>MIN(AW8:AW28)</f>
        <v>0.29421659999999999</v>
      </c>
      <c r="AX1" s="7">
        <f>MIN(AX8:AX28)</f>
        <v>0.15440986000000001</v>
      </c>
      <c r="AY1" s="7">
        <f>MIN(AY8:AY28)</f>
        <v>0.90619563999999997</v>
      </c>
      <c r="AZ1" s="4">
        <f>MIN(AZ8:AZ28)</f>
        <v>341</v>
      </c>
      <c r="BA1" s="8">
        <f>MIN(BA8:BA28)</f>
        <v>78.620056000000005</v>
      </c>
      <c r="BB1" s="8">
        <f>MIN(BB8:BB28)</f>
        <v>7.6550216999999998</v>
      </c>
      <c r="BC1" s="7">
        <f>MIN(BC8:BC28)</f>
        <v>1.1530613000000001</v>
      </c>
      <c r="BD1" s="8">
        <f>MIN(BD8:BD28)</f>
        <v>3.2911359999999998</v>
      </c>
      <c r="BE1" s="11">
        <f>MIN(BE8:BE28)</f>
        <v>-2.2175150000000001</v>
      </c>
      <c r="BG1" s="12">
        <f>MIN(BG8:BG28)</f>
        <v>9.9999997936647862</v>
      </c>
      <c r="BH1" s="12">
        <f>MIN(BH8:BH28)</f>
        <v>6.7544668085087984</v>
      </c>
      <c r="BI1" s="12">
        <f>MIN(BI8:BI28)</f>
        <v>3.5710661914912016</v>
      </c>
      <c r="BJ1" s="12">
        <f>MIN(BJ8:BJ28)</f>
        <v>10.325533</v>
      </c>
      <c r="BK1" s="12">
        <f>MIN(BK8:BK28)</f>
        <v>17.079999808508799</v>
      </c>
      <c r="BL1" s="13">
        <f>MIN(BL8:BL28)</f>
        <v>133.2825902990636</v>
      </c>
      <c r="BM1" s="13">
        <f>MIN(BM8:BM28)</f>
        <v>484.64824299999987</v>
      </c>
      <c r="BN1" s="13">
        <f>MIN(BN8:BN28)</f>
        <v>809.87635203938339</v>
      </c>
      <c r="BQ1" s="9">
        <f>MIN(BQ8:BQ28)</f>
        <v>337.71093999999999</v>
      </c>
      <c r="BR1" s="9">
        <f>MIN(BR8:BR28)</f>
        <v>506.56641000000002</v>
      </c>
      <c r="BS1" s="9">
        <f>MIN(BS8:BS28)</f>
        <v>133.2825902990636</v>
      </c>
      <c r="BT1" s="81">
        <f>MIN(BT8:BT28)</f>
        <v>0.1472485003062764</v>
      </c>
      <c r="BU1" s="9">
        <f>MIN(BU8:BU28)</f>
        <v>484.64824299999987</v>
      </c>
      <c r="BV1" s="81">
        <f>MIN(BV8:BV28)</f>
        <v>0.51640542135074363</v>
      </c>
      <c r="BW1" s="9">
        <f>MIN(BW8:BW28)</f>
        <v>809.87635203938339</v>
      </c>
      <c r="BX1" s="81">
        <f>MIN(BX8:BX28)</f>
        <v>0.88209861738727535</v>
      </c>
    </row>
    <row r="2" spans="1:83" x14ac:dyDescent="0.25">
      <c r="A2" s="1" t="s">
        <v>177</v>
      </c>
      <c r="G2" s="4">
        <f>AVERAGE(G8:G28)</f>
        <v>28.444444444444443</v>
      </c>
      <c r="J2" s="67">
        <f>AVERAGE(J8:J28)</f>
        <v>676.94444444444446</v>
      </c>
      <c r="K2" s="4">
        <f>AVERAGE(K8:K28)</f>
        <v>88.388888888888886</v>
      </c>
      <c r="L2" s="4">
        <f>AVERAGE(L8:L28)</f>
        <v>203.66666666666666</v>
      </c>
      <c r="M2" s="4">
        <f>AVERAGE(M8:M28)</f>
        <v>292.05555555555554</v>
      </c>
      <c r="N2" s="6">
        <f>AVERAGE(N8:N28)</f>
        <v>9.8005799444444435</v>
      </c>
      <c r="O2" s="6">
        <f>AVERAGE(O8:O28)</f>
        <v>65.345928833333332</v>
      </c>
      <c r="P2" s="7">
        <f>AVERAGE(P8:P28)</f>
        <v>0.21643209194444446</v>
      </c>
      <c r="Q2" s="8">
        <f>AVERAGE(Q8:Q28)</f>
        <v>44.163299888888886</v>
      </c>
      <c r="R2" s="8">
        <f>AVERAGE(R8:R28)</f>
        <v>9.8458494722222234</v>
      </c>
      <c r="S2" s="8">
        <f>AVERAGE(S8:S28)</f>
        <v>97.877823166666658</v>
      </c>
      <c r="T2" s="6">
        <f>AVERAGE(T8:T28)</f>
        <v>1.6222895444444445</v>
      </c>
      <c r="U2" s="8">
        <f>AVERAGE(U8:U28)</f>
        <v>49.567384999999994</v>
      </c>
      <c r="V2" s="4">
        <f>AVERAGE(V8:V28)</f>
        <v>594.80863222222217</v>
      </c>
      <c r="W2" s="8">
        <f>AVERAGE(W8:W28)</f>
        <v>211.30263986111106</v>
      </c>
      <c r="X2" s="8">
        <f>AVERAGE(X8:X28)</f>
        <v>142.36037047777779</v>
      </c>
      <c r="Y2" s="8">
        <f>AVERAGE(Y8:Y28)</f>
        <v>154.44001902222223</v>
      </c>
      <c r="Z2" s="6">
        <f>AVERAGE(Z8:Z28)</f>
        <v>1.5336390277777781</v>
      </c>
      <c r="AA2" s="6">
        <f>AVERAGE(AA8:AA28)</f>
        <v>3.3858858666666674</v>
      </c>
      <c r="AB2" s="8">
        <f>AVERAGE(AB8:AB28)</f>
        <v>-111.85516650000001</v>
      </c>
      <c r="AC2" s="8">
        <f>AVERAGE(AC8:AC28)</f>
        <v>101.29998166666667</v>
      </c>
      <c r="AD2" s="4">
        <f>AVERAGE(AD8:AD28)</f>
        <v>263.61111111111109</v>
      </c>
      <c r="AE2" s="4">
        <f>AVERAGE(AE8:AE28)</f>
        <v>602.04497166666681</v>
      </c>
      <c r="AF2" s="8">
        <f>AVERAGE(AF8:AF28)</f>
        <v>28.066886777777782</v>
      </c>
      <c r="AG2" s="8">
        <f>AVERAGE(AG8:AG28)</f>
        <v>64.090714500000004</v>
      </c>
      <c r="AH2" s="7">
        <f>AVERAGE(AH8:AH28)</f>
        <v>0.89588983388888876</v>
      </c>
      <c r="AI2" s="9">
        <f>AVERAGE(AI8:AI28)</f>
        <v>-9317.862144444447</v>
      </c>
      <c r="AJ2" s="9">
        <f>AVERAGE(AJ8:AJ28)</f>
        <v>16225.448194444441</v>
      </c>
      <c r="AK2" s="4">
        <f>AVERAGE(AK8:AK28)</f>
        <v>-188.82111111111109</v>
      </c>
      <c r="AL2" s="4">
        <f>AVERAGE(AL8:AL28)</f>
        <v>225.27944444444441</v>
      </c>
      <c r="AM2" s="4">
        <f>AVERAGE(AM8:AM28)</f>
        <v>4.5</v>
      </c>
      <c r="AN2" s="4">
        <f>AVERAGE(AN8:AN28)</f>
        <v>11.722222222222221</v>
      </c>
      <c r="AO2" s="6">
        <f>AVERAGE(AO8:AO28)</f>
        <v>4.6984124500000002</v>
      </c>
      <c r="AP2" s="10">
        <f>AVERAGE(AP8:AP28)</f>
        <v>6907.584883333333</v>
      </c>
      <c r="AQ2" s="7">
        <f>AVERAGE(AQ8:AQ28)</f>
        <v>1.0627240572222223</v>
      </c>
      <c r="AR2" s="7">
        <f>AVERAGE(AR8:AR28)</f>
        <v>1.7930443055555554</v>
      </c>
      <c r="AS2" s="7">
        <f>AVERAGE(AS8:AS28)</f>
        <v>0.29056168138888888</v>
      </c>
      <c r="AT2" s="8">
        <f>AVERAGE(AT8:AT28)</f>
        <v>5.999704822222224</v>
      </c>
      <c r="AU2" s="8">
        <f>AVERAGE(AU8:AU28)</f>
        <v>11.79759961111111</v>
      </c>
      <c r="AV2" s="7">
        <f>AVERAGE(AV8:AV28)</f>
        <v>4.0034350444444442</v>
      </c>
      <c r="AW2" s="7">
        <f>AVERAGE(AW8:AW28)</f>
        <v>0.4828218305555555</v>
      </c>
      <c r="AX2" s="7">
        <f>AVERAGE(AX8:AX28)</f>
        <v>0.24945099777777779</v>
      </c>
      <c r="AY2" s="7">
        <f>AVERAGE(AY8:AY28)</f>
        <v>0.92934822444444465</v>
      </c>
      <c r="AZ2" s="4">
        <f>AVERAGE(AZ8:AZ28)</f>
        <v>414.16666666666669</v>
      </c>
      <c r="BA2" s="8">
        <f>AVERAGE(BA8:BA28)</f>
        <v>129.68974516666668</v>
      </c>
      <c r="BB2" s="8">
        <f>AVERAGE(BB8:BB28)</f>
        <v>57.399698038888886</v>
      </c>
      <c r="BC2" s="7">
        <f>AVERAGE(BC8:BC28)</f>
        <v>2.4618711222222225</v>
      </c>
      <c r="BD2" s="8">
        <f>AVERAGE(BD8:BD28)</f>
        <v>38.323704961111112</v>
      </c>
      <c r="BE2" s="11">
        <f>AVERAGE(BE8:BE28)</f>
        <v>0.32506029422222216</v>
      </c>
      <c r="BG2" s="12">
        <f>AVERAGE(BG8:BG28)</f>
        <v>11.601851629485285</v>
      </c>
      <c r="BH2" s="12">
        <f>AVERAGE(BH8:BH28)</f>
        <v>19.597501357697269</v>
      </c>
      <c r="BI2" s="12">
        <f>AVERAGE(BI8:BI28)</f>
        <v>8.4693854200805117</v>
      </c>
      <c r="BJ2" s="12">
        <f>AVERAGE(BJ8:BJ28)</f>
        <v>28.066886777777782</v>
      </c>
      <c r="BK2" s="12">
        <f>AVERAGE(BK8:BK28)</f>
        <v>47.66438813547505</v>
      </c>
      <c r="BL2" s="13">
        <f>AVERAGE(BL8:BL28)</f>
        <v>180.14327616899647</v>
      </c>
      <c r="BM2" s="13">
        <f>AVERAGE(BM8:BM28)</f>
        <v>594.80862793578729</v>
      </c>
      <c r="BN2" s="13">
        <f>AVERAGE(BN8:BN28)</f>
        <v>1009.4739797025783</v>
      </c>
      <c r="BQ2" s="9">
        <f>AVERAGE(BQ8:BQ28)</f>
        <v>602.04497166666681</v>
      </c>
      <c r="BR2" s="9">
        <f>AVERAGE(BR8:BR28)</f>
        <v>903.06745749999993</v>
      </c>
      <c r="BS2" s="9">
        <f>AVERAGE(BS8:BS28)</f>
        <v>180.14327616899647</v>
      </c>
      <c r="BT2" s="81">
        <f>AVERAGE(BT8:BT28)</f>
        <v>0.20627299706317029</v>
      </c>
      <c r="BU2" s="9">
        <f>AVERAGE(BU8:BU28)</f>
        <v>594.8086279357874</v>
      </c>
      <c r="BV2" s="81">
        <f>AVERAGE(BV8:BV28)</f>
        <v>0.67770651605260546</v>
      </c>
      <c r="BW2" s="9">
        <f>AVERAGE(BW8:BW28)</f>
        <v>1009.4739797025783</v>
      </c>
      <c r="BX2" s="81">
        <f>AVERAGE(BX8:BX28)</f>
        <v>1.1491400350420411</v>
      </c>
    </row>
    <row r="3" spans="1:83" x14ac:dyDescent="0.25">
      <c r="A3" s="1" t="s">
        <v>178</v>
      </c>
      <c r="G3" s="4">
        <f>MAX(G8:G28)</f>
        <v>57</v>
      </c>
      <c r="J3" s="67">
        <f>MAX(J8:J28)</f>
        <v>1440</v>
      </c>
      <c r="K3" s="4">
        <f>MAX(K8:K28)</f>
        <v>141</v>
      </c>
      <c r="L3" s="4">
        <f>MAX(L8:L28)</f>
        <v>655</v>
      </c>
      <c r="M3" s="4">
        <f>MAX(M8:M28)</f>
        <v>733</v>
      </c>
      <c r="N3" s="6">
        <f>MAX(N8:N28)</f>
        <v>12.744331000000001</v>
      </c>
      <c r="O3" s="6">
        <f>MAX(O8:O28)</f>
        <v>89.358800000000002</v>
      </c>
      <c r="P3" s="7">
        <f>MAX(P8:P28)</f>
        <v>0.36785316000000001</v>
      </c>
      <c r="Q3" s="8">
        <f>MAX(Q8:Q28)</f>
        <v>51.010469999999998</v>
      </c>
      <c r="R3" s="8">
        <f>MAX(R8:R28)</f>
        <v>19.832332999999998</v>
      </c>
      <c r="S3" s="8">
        <f>MAX(S8:S28)</f>
        <v>151.38371000000001</v>
      </c>
      <c r="T3" s="6">
        <f>MAX(T8:T28)</f>
        <v>1.9625425000000001</v>
      </c>
      <c r="U3" s="8">
        <f>MAX(U8:U28)</f>
        <v>59.795242000000002</v>
      </c>
      <c r="V3" s="4">
        <f>MAX(V8:V28)</f>
        <v>717.54296999999997</v>
      </c>
      <c r="W3" s="8">
        <f>MAX(W8:W28)</f>
        <v>2005.6213</v>
      </c>
      <c r="X3" s="8">
        <f>MAX(X8:X28)</f>
        <v>1427.0968</v>
      </c>
      <c r="Y3" s="8">
        <f>MAX(Y8:Y28)</f>
        <v>1561.3041000000001</v>
      </c>
      <c r="Z3" s="6">
        <f>MAX(Z8:Z28)</f>
        <v>1.8615383999999999</v>
      </c>
      <c r="AA3" s="6">
        <f>MAX(AA8:AA28)</f>
        <v>8.9726029999999994</v>
      </c>
      <c r="AB3" s="8">
        <f>MAX(AB8:AB28)</f>
        <v>-46.333489999999998</v>
      </c>
      <c r="AC3" s="8">
        <f>MAX(AC8:AC28)</f>
        <v>162.74017000000001</v>
      </c>
      <c r="AD3" s="4">
        <f>MAX(AD8:AD28)</f>
        <v>712</v>
      </c>
      <c r="AE3" s="4">
        <f>MAX(AE8:AE28)</f>
        <v>777.44920000000002</v>
      </c>
      <c r="AF3" s="8">
        <f>MAX(AF8:AF28)</f>
        <v>48.767569999999999</v>
      </c>
      <c r="AG3" s="8">
        <f>MAX(AG8:AG28)</f>
        <v>96.610169999999997</v>
      </c>
      <c r="AH3" s="7">
        <f>MAX(AH8:AH28)</f>
        <v>0.92255410000000004</v>
      </c>
      <c r="AI3" s="9">
        <f>MAX(AI8:AI28)</f>
        <v>-5924.701</v>
      </c>
      <c r="AJ3" s="9">
        <f>MAX(AJ8:AJ28)</f>
        <v>22230.771000000001</v>
      </c>
      <c r="AK3" s="4">
        <f>MAX(AK8:AK28)</f>
        <v>-98.67</v>
      </c>
      <c r="AL3" s="4">
        <f>MAX(AL8:AL28)</f>
        <v>759.71</v>
      </c>
      <c r="AM3" s="4">
        <f>MAX(AM8:AM28)</f>
        <v>7</v>
      </c>
      <c r="AN3" s="4">
        <f>MAX(AN8:AN28)</f>
        <v>31</v>
      </c>
      <c r="AO3" s="6">
        <f>MAX(AO8:AO28)</f>
        <v>5.9951052999999996</v>
      </c>
      <c r="AP3" s="10">
        <f>MAX(AP8:AP28)</f>
        <v>8028.9076999999997</v>
      </c>
      <c r="AQ3" s="7">
        <f>MAX(AQ8:AQ28)</f>
        <v>1.8343468000000001</v>
      </c>
      <c r="AR3" s="7">
        <f>MAX(AR8:AR28)</f>
        <v>2.3252282000000002</v>
      </c>
      <c r="AS3" s="7">
        <f>MAX(AS8:AS28)</f>
        <v>0.58441730000000003</v>
      </c>
      <c r="AT3" s="8">
        <f>MAX(AT8:AT28)</f>
        <v>10.459999</v>
      </c>
      <c r="AU3" s="8">
        <f>MAX(AU8:AU28)</f>
        <v>16.077127000000001</v>
      </c>
      <c r="AV3" s="7">
        <f>MAX(AV8:AV28)</f>
        <v>4.5209994</v>
      </c>
      <c r="AW3" s="7">
        <f>MAX(AW8:AW28)</f>
        <v>0.83472279999999999</v>
      </c>
      <c r="AX3" s="7">
        <f>MAX(AX8:AX28)</f>
        <v>0.30467485999999999</v>
      </c>
      <c r="AY3" s="7">
        <f>MAX(AY8:AY28)</f>
        <v>0.95525550000000004</v>
      </c>
      <c r="AZ3" s="4">
        <f>MAX(AZ8:AZ28)</f>
        <v>489</v>
      </c>
      <c r="BA3" s="8">
        <f>MAX(BA8:BA28)</f>
        <v>181.95848000000001</v>
      </c>
      <c r="BB3" s="8">
        <f>MAX(BB8:BB28)</f>
        <v>83.044265999999993</v>
      </c>
      <c r="BC3" s="7">
        <f>MAX(BC8:BC28)</f>
        <v>8.3974360000000008</v>
      </c>
      <c r="BD3" s="8">
        <f>MAX(BD8:BD28)</f>
        <v>98.670599999999993</v>
      </c>
      <c r="BE3" s="11">
        <f>MAX(BE8:BE28)</f>
        <v>1.8396292000000001</v>
      </c>
      <c r="BG3" s="12">
        <f>MAX(BG8:BG28)</f>
        <v>12.58333326865182</v>
      </c>
      <c r="BH3" s="12">
        <f>MAX(BH8:BH28)</f>
        <v>32.4575519270862</v>
      </c>
      <c r="BI3" s="12">
        <f>MAX(BI8:BI28)</f>
        <v>16.310018072913799</v>
      </c>
      <c r="BJ3" s="12">
        <f>MAX(BJ8:BJ28)</f>
        <v>48.767569999999999</v>
      </c>
      <c r="BK3" s="12">
        <f>MAX(BK8:BK28)</f>
        <v>81.225121927086207</v>
      </c>
      <c r="BL3" s="13">
        <f>MAX(BL8:BL28)</f>
        <v>241.62499205421892</v>
      </c>
      <c r="BM3" s="13">
        <f>MAX(BM8:BM28)</f>
        <v>717.54296047618982</v>
      </c>
      <c r="BN3" s="13">
        <f>MAX(BN8:BN28)</f>
        <v>1250.3591250743125</v>
      </c>
      <c r="BQ3" s="9">
        <f>MAX(BQ8:BQ28)</f>
        <v>777.44920000000002</v>
      </c>
      <c r="BR3" s="9">
        <f>MAX(BR8:BR28)</f>
        <v>1166.1738</v>
      </c>
      <c r="BS3" s="9">
        <f>MAX(BS8:BS28)</f>
        <v>241.62499205421895</v>
      </c>
      <c r="BT3" s="81">
        <f>MAX(BT8:BT28)</f>
        <v>0.32809874390494609</v>
      </c>
      <c r="BU3" s="9">
        <f>MAX(BU8:BU28)</f>
        <v>717.54296047618982</v>
      </c>
      <c r="BV3" s="81">
        <f>MAX(BV8:BV28)</f>
        <v>0.9567318981927756</v>
      </c>
      <c r="BW3" s="9">
        <f>MAX(BW8:BW28)</f>
        <v>1250.3591250743125</v>
      </c>
      <c r="BX3" s="81">
        <f>MAX(BX8:BX28)</f>
        <v>1.6410247045490223</v>
      </c>
    </row>
    <row r="4" spans="1:83" s="80" customFormat="1" x14ac:dyDescent="0.25">
      <c r="A4" s="79" t="s">
        <v>183</v>
      </c>
      <c r="K4" s="83">
        <f t="shared" ref="K4:M4" si="0">SUM(K8:K28)</f>
        <v>1591</v>
      </c>
      <c r="L4" s="83">
        <f t="shared" si="0"/>
        <v>3666</v>
      </c>
      <c r="M4" s="83">
        <f t="shared" si="0"/>
        <v>5257</v>
      </c>
      <c r="AE4" s="83">
        <f t="shared" ref="AE4" si="1">SUM(AE8:AE28)</f>
        <v>10836.809490000003</v>
      </c>
      <c r="AI4" s="83">
        <f t="shared" ref="AI4:AJ4" si="2">SUM(AI8:AI28)</f>
        <v>-167721.51860000004</v>
      </c>
      <c r="AJ4" s="83">
        <f t="shared" si="2"/>
        <v>292058.06749999995</v>
      </c>
      <c r="AP4" s="83">
        <f t="shared" ref="AP4" si="3">SUM(AP8:AP28)</f>
        <v>124336.5279</v>
      </c>
      <c r="BL4" s="83">
        <f t="shared" ref="BL4:BN4" si="4">SUM(BL8:BL28)</f>
        <v>3242.5789710419363</v>
      </c>
      <c r="BM4" s="83">
        <f t="shared" si="4"/>
        <v>10706.555302844172</v>
      </c>
      <c r="BN4" s="83">
        <f t="shared" si="4"/>
        <v>18170.53163464641</v>
      </c>
      <c r="BQ4" s="83">
        <f>SUM(BQ8:BQ28)</f>
        <v>10836.809490000003</v>
      </c>
      <c r="BR4" s="83">
        <f>SUM(BR8:BR28)</f>
        <v>16255.214234999999</v>
      </c>
      <c r="BS4" s="83">
        <f>SUM(BS8:BS28)</f>
        <v>3242.5789710419363</v>
      </c>
      <c r="BT4" s="84">
        <f t="shared" ref="BT4:BX4" si="5">BS4/$BR4</f>
        <v>0.1994793131707954</v>
      </c>
      <c r="BU4" s="83">
        <f>SUM(BU8:BU28)</f>
        <v>10706.555302844174</v>
      </c>
      <c r="BV4" s="84">
        <f t="shared" si="5"/>
        <v>0.65865359558235159</v>
      </c>
      <c r="BW4" s="83">
        <f>SUM(BW8:BW28)</f>
        <v>18170.53163464641</v>
      </c>
      <c r="BX4" s="84">
        <f t="shared" si="5"/>
        <v>1.1178278779939077</v>
      </c>
    </row>
    <row r="6" spans="1:83" x14ac:dyDescent="0.25">
      <c r="BG6" s="24" t="s">
        <v>53</v>
      </c>
      <c r="BH6" s="85">
        <v>2.3260000000000001</v>
      </c>
      <c r="BI6" s="87" t="s">
        <v>185</v>
      </c>
      <c r="BJ6" s="86"/>
      <c r="BK6" s="86"/>
      <c r="BL6" s="86"/>
      <c r="BM6" s="86"/>
      <c r="BN6" s="86"/>
      <c r="BP6" s="25" t="s">
        <v>55</v>
      </c>
      <c r="BQ6" s="31" t="s">
        <v>56</v>
      </c>
      <c r="BR6" s="31" t="s">
        <v>58</v>
      </c>
      <c r="BS6" s="76" t="s">
        <v>67</v>
      </c>
      <c r="BT6" s="77"/>
      <c r="BU6" s="76" t="s">
        <v>69</v>
      </c>
      <c r="BV6" s="77"/>
      <c r="BW6" s="76" t="s">
        <v>68</v>
      </c>
      <c r="BX6" s="77"/>
      <c r="BZ6" s="76" t="s">
        <v>179</v>
      </c>
      <c r="CA6" s="78"/>
      <c r="CB6" s="78"/>
      <c r="CC6" s="78"/>
      <c r="CD6" s="78"/>
      <c r="CE6" s="77"/>
    </row>
    <row r="7" spans="1:83" s="34" customFormat="1" x14ac:dyDescent="0.25">
      <c r="A7" s="27" t="s">
        <v>71</v>
      </c>
      <c r="B7" s="25" t="s">
        <v>73</v>
      </c>
      <c r="C7" s="25" t="s">
        <v>72</v>
      </c>
      <c r="D7" s="25" t="s">
        <v>75</v>
      </c>
      <c r="E7" s="25" t="s">
        <v>173</v>
      </c>
      <c r="F7" s="25" t="s">
        <v>0</v>
      </c>
      <c r="G7" s="25" t="s">
        <v>1</v>
      </c>
      <c r="H7" s="25" t="s">
        <v>2</v>
      </c>
      <c r="I7" s="25" t="s">
        <v>3</v>
      </c>
      <c r="J7" s="26" t="s">
        <v>4</v>
      </c>
      <c r="K7" s="26" t="s">
        <v>5</v>
      </c>
      <c r="L7" s="26" t="s">
        <v>6</v>
      </c>
      <c r="M7" s="26" t="s">
        <v>7</v>
      </c>
      <c r="N7" s="28" t="s">
        <v>8</v>
      </c>
      <c r="O7" s="28" t="s">
        <v>9</v>
      </c>
      <c r="P7" s="29" t="s">
        <v>10</v>
      </c>
      <c r="Q7" s="30" t="s">
        <v>11</v>
      </c>
      <c r="R7" s="30" t="s">
        <v>12</v>
      </c>
      <c r="S7" s="30" t="s">
        <v>13</v>
      </c>
      <c r="T7" s="28" t="s">
        <v>14</v>
      </c>
      <c r="U7" s="30" t="s">
        <v>15</v>
      </c>
      <c r="V7" s="26" t="s">
        <v>16</v>
      </c>
      <c r="W7" s="30" t="s">
        <v>17</v>
      </c>
      <c r="X7" s="30" t="s">
        <v>18</v>
      </c>
      <c r="Y7" s="30" t="s">
        <v>19</v>
      </c>
      <c r="Z7" s="28" t="s">
        <v>20</v>
      </c>
      <c r="AA7" s="28" t="s">
        <v>21</v>
      </c>
      <c r="AB7" s="30" t="s">
        <v>22</v>
      </c>
      <c r="AC7" s="30" t="s">
        <v>23</v>
      </c>
      <c r="AD7" s="26" t="s">
        <v>24</v>
      </c>
      <c r="AE7" s="26" t="s">
        <v>25</v>
      </c>
      <c r="AF7" s="30" t="s">
        <v>26</v>
      </c>
      <c r="AG7" s="30" t="s">
        <v>27</v>
      </c>
      <c r="AH7" s="29" t="s">
        <v>28</v>
      </c>
      <c r="AI7" s="31" t="s">
        <v>29</v>
      </c>
      <c r="AJ7" s="31" t="s">
        <v>30</v>
      </c>
      <c r="AK7" s="26" t="s">
        <v>31</v>
      </c>
      <c r="AL7" s="26" t="s">
        <v>32</v>
      </c>
      <c r="AM7" s="26" t="s">
        <v>33</v>
      </c>
      <c r="AN7" s="26" t="s">
        <v>34</v>
      </c>
      <c r="AO7" s="28" t="s">
        <v>35</v>
      </c>
      <c r="AP7" s="32" t="s">
        <v>36</v>
      </c>
      <c r="AQ7" s="29" t="s">
        <v>37</v>
      </c>
      <c r="AR7" s="29" t="s">
        <v>38</v>
      </c>
      <c r="AS7" s="29" t="s">
        <v>39</v>
      </c>
      <c r="AT7" s="30" t="s">
        <v>40</v>
      </c>
      <c r="AU7" s="30" t="s">
        <v>41</v>
      </c>
      <c r="AV7" s="29" t="s">
        <v>42</v>
      </c>
      <c r="AW7" s="29" t="s">
        <v>43</v>
      </c>
      <c r="AX7" s="29" t="s">
        <v>44</v>
      </c>
      <c r="AY7" s="29" t="s">
        <v>45</v>
      </c>
      <c r="AZ7" s="26" t="s">
        <v>46</v>
      </c>
      <c r="BA7" s="30" t="s">
        <v>47</v>
      </c>
      <c r="BB7" s="30" t="s">
        <v>48</v>
      </c>
      <c r="BC7" s="29" t="s">
        <v>49</v>
      </c>
      <c r="BD7" s="30" t="s">
        <v>50</v>
      </c>
      <c r="BE7" s="33" t="s">
        <v>51</v>
      </c>
      <c r="BG7" s="24" t="s">
        <v>54</v>
      </c>
      <c r="BH7" s="24" t="s">
        <v>60</v>
      </c>
      <c r="BI7" s="24" t="s">
        <v>61</v>
      </c>
      <c r="BJ7" s="24" t="s">
        <v>62</v>
      </c>
      <c r="BK7" s="24" t="s">
        <v>63</v>
      </c>
      <c r="BL7" s="35" t="s">
        <v>64</v>
      </c>
      <c r="BM7" s="35" t="s">
        <v>65</v>
      </c>
      <c r="BN7" s="35" t="s">
        <v>66</v>
      </c>
      <c r="BP7" s="36">
        <v>0.1</v>
      </c>
      <c r="BQ7" s="31" t="s">
        <v>57</v>
      </c>
      <c r="BR7" s="95">
        <v>1.5</v>
      </c>
      <c r="BS7" s="31" t="s">
        <v>57</v>
      </c>
      <c r="BT7" s="37" t="s">
        <v>59</v>
      </c>
      <c r="BU7" s="31" t="s">
        <v>57</v>
      </c>
      <c r="BV7" s="37" t="s">
        <v>59</v>
      </c>
      <c r="BW7" s="31" t="s">
        <v>57</v>
      </c>
      <c r="BX7" s="37" t="s">
        <v>59</v>
      </c>
      <c r="BZ7" s="28" t="s">
        <v>61</v>
      </c>
      <c r="CA7" s="28" t="s">
        <v>180</v>
      </c>
      <c r="CB7" s="28" t="s">
        <v>45</v>
      </c>
      <c r="CC7" s="28" t="s">
        <v>46</v>
      </c>
      <c r="CD7" s="28" t="s">
        <v>182</v>
      </c>
      <c r="CE7" s="73" t="s">
        <v>181</v>
      </c>
    </row>
    <row r="8" spans="1:83" x14ac:dyDescent="0.25">
      <c r="A8" s="65">
        <v>43394</v>
      </c>
      <c r="B8" s="50" t="s">
        <v>81</v>
      </c>
      <c r="C8" s="50" t="s">
        <v>131</v>
      </c>
      <c r="D8" s="51">
        <v>9005</v>
      </c>
      <c r="E8" s="51" t="s">
        <v>174</v>
      </c>
      <c r="F8" s="50" t="s">
        <v>81</v>
      </c>
      <c r="G8" s="51">
        <v>25</v>
      </c>
      <c r="H8" s="50"/>
      <c r="I8" s="50" t="s">
        <v>52</v>
      </c>
      <c r="J8" s="69">
        <v>1440</v>
      </c>
      <c r="K8" s="52">
        <v>108</v>
      </c>
      <c r="L8" s="52">
        <v>171</v>
      </c>
      <c r="M8" s="52">
        <v>279</v>
      </c>
      <c r="N8" s="53">
        <v>8.2179739999999999</v>
      </c>
      <c r="O8" s="53">
        <v>61.290325000000003</v>
      </c>
      <c r="P8" s="54">
        <v>0.19321492000000001</v>
      </c>
      <c r="Q8" s="55">
        <v>40.759163000000001</v>
      </c>
      <c r="R8" s="55">
        <v>11.120429</v>
      </c>
      <c r="S8" s="55">
        <v>82.253105000000005</v>
      </c>
      <c r="T8" s="53">
        <v>1.5382003</v>
      </c>
      <c r="U8" s="55">
        <v>46.982210000000002</v>
      </c>
      <c r="V8" s="52">
        <v>563.78650000000005</v>
      </c>
      <c r="W8" s="55">
        <v>9.6851850000000006</v>
      </c>
      <c r="X8" s="55">
        <v>6.5789474999999999</v>
      </c>
      <c r="Y8" s="55">
        <v>7.7813619999999997</v>
      </c>
      <c r="Z8" s="53">
        <v>1.5652174000000001</v>
      </c>
      <c r="AA8" s="53">
        <v>2.4782608000000002</v>
      </c>
      <c r="AB8" s="55">
        <v>-73.834530000000001</v>
      </c>
      <c r="AC8" s="55">
        <v>87.570089999999993</v>
      </c>
      <c r="AD8" s="52">
        <v>254</v>
      </c>
      <c r="AE8" s="52">
        <v>453.14062000000001</v>
      </c>
      <c r="AF8" s="55">
        <v>25.090857</v>
      </c>
      <c r="AG8" s="55">
        <v>66.902929999999998</v>
      </c>
      <c r="AH8" s="54">
        <v>0.91976389999999997</v>
      </c>
      <c r="AI8" s="56">
        <v>-7974.1293999999998</v>
      </c>
      <c r="AJ8" s="56">
        <v>14974.485000000001</v>
      </c>
      <c r="AK8" s="52">
        <v>-274.89</v>
      </c>
      <c r="AL8" s="52">
        <v>227.19</v>
      </c>
      <c r="AM8" s="52">
        <v>4</v>
      </c>
      <c r="AN8" s="52">
        <v>10</v>
      </c>
      <c r="AO8" s="53">
        <v>3.6652507999999999</v>
      </c>
      <c r="AP8" s="57">
        <v>7000.3490000000002</v>
      </c>
      <c r="AQ8" s="54">
        <v>1.1860316</v>
      </c>
      <c r="AR8" s="54">
        <v>1.8778834</v>
      </c>
      <c r="AS8" s="54">
        <v>0.3398255</v>
      </c>
      <c r="AT8" s="55">
        <v>7.6358110000000003</v>
      </c>
      <c r="AU8" s="55">
        <v>15.448513999999999</v>
      </c>
      <c r="AV8" s="54">
        <v>4.5209994</v>
      </c>
      <c r="AW8" s="54">
        <v>0.56522490000000003</v>
      </c>
      <c r="AX8" s="54">
        <v>0.25660001999999998</v>
      </c>
      <c r="AY8" s="54">
        <v>0.93796610000000002</v>
      </c>
      <c r="AZ8" s="52">
        <v>374</v>
      </c>
      <c r="BA8" s="55">
        <v>108.908035</v>
      </c>
      <c r="BB8" s="55">
        <v>31.777985000000001</v>
      </c>
      <c r="BC8" s="54">
        <v>1.5833333999999999</v>
      </c>
      <c r="BD8" s="55">
        <v>20.222313</v>
      </c>
      <c r="BE8" s="58">
        <v>0.83370674</v>
      </c>
      <c r="BG8" s="12">
        <f>$AP8/$V8</f>
        <v>12.41666659276162</v>
      </c>
      <c r="BH8" s="12">
        <f>BH$6*$BA8/SQRT($M8)</f>
        <v>15.165877055977557</v>
      </c>
      <c r="BI8" s="45">
        <f>$AF8-BH8</f>
        <v>9.9249799440224429</v>
      </c>
      <c r="BJ8" s="45">
        <f>$AF8</f>
        <v>25.090857</v>
      </c>
      <c r="BK8" s="45">
        <f>$AF8+BH8</f>
        <v>40.25673405597756</v>
      </c>
      <c r="BL8" s="46">
        <f>BI8*$M8/$BG8</f>
        <v>223.01230235146275</v>
      </c>
      <c r="BM8" s="46">
        <f>BJ8*$M8/$BG8</f>
        <v>563.78650829530204</v>
      </c>
      <c r="BN8" s="46">
        <f>BK8*$M8/$BG8</f>
        <v>904.56071423914148</v>
      </c>
      <c r="BQ8" s="94">
        <f>AE8*BP$7*10</f>
        <v>453.14062000000007</v>
      </c>
      <c r="BR8" s="94">
        <f>BQ8*BR$7</f>
        <v>679.71093000000008</v>
      </c>
      <c r="BS8" s="94">
        <f>BL8*BP$7*10</f>
        <v>223.01230235146278</v>
      </c>
      <c r="BT8" s="48">
        <f>BS8/$BR8</f>
        <v>0.32809874390494609</v>
      </c>
      <c r="BU8" s="94">
        <f>BM8*BP$7*10</f>
        <v>563.78650829530204</v>
      </c>
      <c r="BV8" s="48">
        <f>BU8/$BR8</f>
        <v>0.82945040812467441</v>
      </c>
      <c r="BW8" s="94">
        <f>BN8*BP$7*10</f>
        <v>904.56071423914159</v>
      </c>
      <c r="BX8" s="48">
        <f>BW8/$BR8</f>
        <v>1.3308020723444032</v>
      </c>
      <c r="BZ8" s="6">
        <f>(BI8-BI$1)/(BI$3-BI$1)</f>
        <v>0.49877837766207817</v>
      </c>
      <c r="CA8" s="71">
        <f>(BS8-BS$1)/(BS$3-BS$1)</f>
        <v>0.82820493729851707</v>
      </c>
      <c r="CB8" s="71">
        <f>(AY8-AY$1)/(AY$3-AY$1)</f>
        <v>0.64758562295122757</v>
      </c>
      <c r="CC8" s="71">
        <f>1-(AZ8-AZ$1)/(AZ$3-AZ$1)</f>
        <v>0.77702702702702697</v>
      </c>
      <c r="CD8" s="71">
        <f>(M8-M$1)/(M$3-M$1)</f>
        <v>0.2062937062937063</v>
      </c>
      <c r="CE8" s="74">
        <f>AVERAGE(BZ8:CD8)</f>
        <v>0.59157793424651117</v>
      </c>
    </row>
    <row r="9" spans="1:83" x14ac:dyDescent="0.25">
      <c r="A9" s="65">
        <v>43394</v>
      </c>
      <c r="B9" s="50" t="s">
        <v>104</v>
      </c>
      <c r="C9" s="50" t="s">
        <v>155</v>
      </c>
      <c r="D9" s="51">
        <v>9029</v>
      </c>
      <c r="E9" s="51" t="s">
        <v>174</v>
      </c>
      <c r="F9" s="50" t="s">
        <v>104</v>
      </c>
      <c r="G9" s="51">
        <v>21</v>
      </c>
      <c r="H9" s="50"/>
      <c r="I9" s="50" t="s">
        <v>52</v>
      </c>
      <c r="J9" s="69">
        <v>30</v>
      </c>
      <c r="K9" s="52">
        <v>78</v>
      </c>
      <c r="L9" s="52">
        <v>655</v>
      </c>
      <c r="M9" s="52">
        <v>733</v>
      </c>
      <c r="N9" s="53">
        <v>8.6871749999999999</v>
      </c>
      <c r="O9" s="53">
        <v>89.358800000000002</v>
      </c>
      <c r="P9" s="54">
        <v>7.8202314999999994E-2</v>
      </c>
      <c r="Q9" s="55">
        <v>40.938549999999999</v>
      </c>
      <c r="R9" s="55">
        <v>8.7274809999999992</v>
      </c>
      <c r="S9" s="55">
        <v>49.991688000000003</v>
      </c>
      <c r="T9" s="53">
        <v>1.6396481000000001</v>
      </c>
      <c r="U9" s="55">
        <v>50.123283000000001</v>
      </c>
      <c r="V9" s="52">
        <v>601.47940000000006</v>
      </c>
      <c r="W9" s="55">
        <v>455.88459999999998</v>
      </c>
      <c r="X9" s="55">
        <v>124.13893</v>
      </c>
      <c r="Y9" s="55">
        <v>159.44066000000001</v>
      </c>
      <c r="Z9" s="53">
        <v>1.0684931</v>
      </c>
      <c r="AA9" s="53">
        <v>8.9726029999999994</v>
      </c>
      <c r="AB9" s="55">
        <v>-186.37991</v>
      </c>
      <c r="AC9" s="55">
        <v>33.75</v>
      </c>
      <c r="AD9" s="52">
        <v>712</v>
      </c>
      <c r="AE9" s="52">
        <v>663.41600000000005</v>
      </c>
      <c r="AF9" s="55">
        <v>10.325533</v>
      </c>
      <c r="AG9" s="55">
        <v>78.252949999999998</v>
      </c>
      <c r="AH9" s="54">
        <v>0.89558899999999997</v>
      </c>
      <c r="AI9" s="56">
        <v>-14537.633</v>
      </c>
      <c r="AJ9" s="56">
        <v>22106.25</v>
      </c>
      <c r="AK9" s="52">
        <v>-186.38</v>
      </c>
      <c r="AL9" s="52">
        <v>33.75</v>
      </c>
      <c r="AM9" s="52">
        <v>2</v>
      </c>
      <c r="AN9" s="52">
        <v>31</v>
      </c>
      <c r="AO9" s="53">
        <v>4.6907635000000001</v>
      </c>
      <c r="AP9" s="57">
        <v>7568.6157000000003</v>
      </c>
      <c r="AQ9" s="54">
        <v>0.18108173999999999</v>
      </c>
      <c r="AR9" s="54">
        <v>1.5206223999999999</v>
      </c>
      <c r="AS9" s="54">
        <v>5.5400465000000003E-2</v>
      </c>
      <c r="AT9" s="55">
        <v>3.2271687999999998</v>
      </c>
      <c r="AU9" s="55">
        <v>11.408550999999999</v>
      </c>
      <c r="AV9" s="54">
        <v>4.1183033</v>
      </c>
      <c r="AW9" s="54">
        <v>0.83472279999999999</v>
      </c>
      <c r="AX9" s="54">
        <v>0.15440986000000001</v>
      </c>
      <c r="AY9" s="54">
        <v>0.93609613000000003</v>
      </c>
      <c r="AZ9" s="52">
        <v>401</v>
      </c>
      <c r="BA9" s="55">
        <v>78.620056000000005</v>
      </c>
      <c r="BB9" s="55">
        <v>44.540894000000002</v>
      </c>
      <c r="BC9" s="54">
        <v>8.3974360000000008</v>
      </c>
      <c r="BD9" s="55">
        <v>16.024291999999999</v>
      </c>
      <c r="BE9" s="58">
        <v>0.99346000000000001</v>
      </c>
      <c r="BG9" s="12">
        <f>$AP9/$V9</f>
        <v>12.583333194786055</v>
      </c>
      <c r="BH9" s="12">
        <f>BH$6*$BA9/SQRT($M9)</f>
        <v>6.7544668085087984</v>
      </c>
      <c r="BI9" s="45">
        <f>$AF9-BH9</f>
        <v>3.5710661914912016</v>
      </c>
      <c r="BJ9" s="45">
        <f>$AF9</f>
        <v>10.325533</v>
      </c>
      <c r="BK9" s="45">
        <f>$AF9+BH9</f>
        <v>17.079999808508799</v>
      </c>
      <c r="BL9" s="46">
        <f>BI9*$M9/$BG9</f>
        <v>208.0205203059916</v>
      </c>
      <c r="BM9" s="46">
        <f>BJ9*$M9/$BG9</f>
        <v>601.47939912582785</v>
      </c>
      <c r="BN9" s="46">
        <f>BK9*$M9/$BG9</f>
        <v>994.93827794566403</v>
      </c>
      <c r="BQ9" s="94">
        <f>AE9*BP$7*10</f>
        <v>663.41600000000017</v>
      </c>
      <c r="BR9" s="94">
        <f>BQ9*BR$7</f>
        <v>995.12400000000025</v>
      </c>
      <c r="BS9" s="94">
        <f>BL9*BP$7*10</f>
        <v>208.0205203059916</v>
      </c>
      <c r="BT9" s="48">
        <f>BS9/$BR9</f>
        <v>0.20903979836280859</v>
      </c>
      <c r="BU9" s="94">
        <f>BM9*BP$7*10</f>
        <v>601.47939912582785</v>
      </c>
      <c r="BV9" s="48">
        <f>BU9/$BR9</f>
        <v>0.60442658314524389</v>
      </c>
      <c r="BW9" s="94">
        <f>BN9*BP$7*10</f>
        <v>994.93827794566414</v>
      </c>
      <c r="BX9" s="48">
        <f>BW9/$BR9</f>
        <v>0.99981336792767928</v>
      </c>
      <c r="BZ9" s="6">
        <f>(BI9-BI$1)/(BI$3-BI$1)</f>
        <v>0</v>
      </c>
      <c r="CA9" s="71">
        <f>(BS9-BS$1)/(BS$3-BS$1)</f>
        <v>0.68983083996817229</v>
      </c>
      <c r="CB9" s="71">
        <f>(AY9-AY$1)/(AY$3-AY$1)</f>
        <v>0.60946953374917945</v>
      </c>
      <c r="CC9" s="71">
        <f>1-(AZ9-AZ$1)/(AZ$3-AZ$1)</f>
        <v>0.59459459459459452</v>
      </c>
      <c r="CD9" s="71">
        <f>(M9-M$1)/(M$3-M$1)</f>
        <v>1</v>
      </c>
      <c r="CE9" s="74">
        <f>AVERAGE(BZ9:CD9)</f>
        <v>0.57877899366238927</v>
      </c>
    </row>
    <row r="10" spans="1:83" x14ac:dyDescent="0.25">
      <c r="A10" s="65">
        <v>43394</v>
      </c>
      <c r="B10" s="50" t="s">
        <v>83</v>
      </c>
      <c r="C10" s="50" t="s">
        <v>133</v>
      </c>
      <c r="D10" s="51">
        <v>9007</v>
      </c>
      <c r="E10" s="51" t="s">
        <v>174</v>
      </c>
      <c r="F10" s="50" t="s">
        <v>83</v>
      </c>
      <c r="G10" s="51">
        <v>33</v>
      </c>
      <c r="H10" s="50"/>
      <c r="I10" s="50" t="s">
        <v>52</v>
      </c>
      <c r="J10" s="69">
        <v>1440</v>
      </c>
      <c r="K10" s="52">
        <v>71</v>
      </c>
      <c r="L10" s="52">
        <v>90</v>
      </c>
      <c r="M10" s="52">
        <v>161</v>
      </c>
      <c r="N10" s="53">
        <v>7.8183829999999999</v>
      </c>
      <c r="O10" s="53">
        <v>55.900620000000004</v>
      </c>
      <c r="P10" s="54">
        <v>0.36785316000000001</v>
      </c>
      <c r="Q10" s="55">
        <v>42.441257</v>
      </c>
      <c r="R10" s="55">
        <v>9.0792339999999996</v>
      </c>
      <c r="S10" s="55">
        <v>122.36637</v>
      </c>
      <c r="T10" s="53">
        <v>1.7389987</v>
      </c>
      <c r="U10" s="55">
        <v>53.051209999999998</v>
      </c>
      <c r="V10" s="52">
        <v>636.61450000000002</v>
      </c>
      <c r="W10" s="55">
        <v>16.394365000000001</v>
      </c>
      <c r="X10" s="55">
        <v>20.444445000000002</v>
      </c>
      <c r="Y10" s="55">
        <v>18.658384000000002</v>
      </c>
      <c r="Z10" s="53">
        <v>1.8205127999999999</v>
      </c>
      <c r="AA10" s="53">
        <v>2.3684210000000001</v>
      </c>
      <c r="AB10" s="55">
        <v>-83.446494999999999</v>
      </c>
      <c r="AC10" s="55">
        <v>153.06980999999999</v>
      </c>
      <c r="AD10" s="52">
        <v>128</v>
      </c>
      <c r="AE10" s="52">
        <v>666.13964999999996</v>
      </c>
      <c r="AF10" s="55">
        <v>48.767569999999999</v>
      </c>
      <c r="AG10" s="55">
        <v>92.573189999999997</v>
      </c>
      <c r="AH10" s="54">
        <v>0.89845275999999996</v>
      </c>
      <c r="AI10" s="56">
        <v>-5924.701</v>
      </c>
      <c r="AJ10" s="56">
        <v>13776.281999999999</v>
      </c>
      <c r="AK10" s="52">
        <v>-438.03</v>
      </c>
      <c r="AL10" s="52">
        <v>532.91</v>
      </c>
      <c r="AM10" s="52">
        <v>5</v>
      </c>
      <c r="AN10" s="52">
        <v>7</v>
      </c>
      <c r="AO10" s="53">
        <v>4.6745415000000001</v>
      </c>
      <c r="AP10" s="57">
        <v>7851.5789999999997</v>
      </c>
      <c r="AQ10" s="54">
        <v>1.8343468000000001</v>
      </c>
      <c r="AR10" s="54">
        <v>2.3252282000000002</v>
      </c>
      <c r="AS10" s="54">
        <v>0.58441730000000003</v>
      </c>
      <c r="AT10" s="55">
        <v>7.6290149999999999</v>
      </c>
      <c r="AU10" s="55">
        <v>11.786686</v>
      </c>
      <c r="AV10" s="54">
        <v>3.8425150000000001</v>
      </c>
      <c r="AW10" s="54">
        <v>0.29421659999999999</v>
      </c>
      <c r="AX10" s="54">
        <v>0.30382276000000003</v>
      </c>
      <c r="AY10" s="54">
        <v>0.90619563999999997</v>
      </c>
      <c r="AZ10" s="52">
        <v>353</v>
      </c>
      <c r="BA10" s="55">
        <v>177.05940000000001</v>
      </c>
      <c r="BB10" s="55">
        <v>63.267445000000002</v>
      </c>
      <c r="BC10" s="54">
        <v>1.2676057000000001</v>
      </c>
      <c r="BD10" s="55">
        <v>62.969259999999998</v>
      </c>
      <c r="BE10" s="58">
        <v>-0.33103937</v>
      </c>
      <c r="BG10" s="12">
        <f>$AP10/$V10</f>
        <v>12.333333595134889</v>
      </c>
      <c r="BH10" s="12">
        <f>BH$6*$BA10/SQRT($M10)</f>
        <v>32.4575519270862</v>
      </c>
      <c r="BI10" s="45">
        <f>$AF10-BH10</f>
        <v>16.310018072913799</v>
      </c>
      <c r="BJ10" s="45">
        <f>$AF10</f>
        <v>48.767569999999999</v>
      </c>
      <c r="BK10" s="45">
        <f>$AF10+BH10</f>
        <v>81.225121927086207</v>
      </c>
      <c r="BL10" s="46">
        <f>BI10*$M10/$BG10</f>
        <v>212.91185302690275</v>
      </c>
      <c r="BM10" s="46">
        <f>BJ10*$M10/$BG10</f>
        <v>636.61448135135174</v>
      </c>
      <c r="BN10" s="46">
        <f>BK10*$M10/$BG10</f>
        <v>1060.3171096758008</v>
      </c>
      <c r="BQ10" s="94">
        <f>AE10*BP$7*10</f>
        <v>666.13964999999996</v>
      </c>
      <c r="BR10" s="94">
        <f>BQ10*BR$7</f>
        <v>999.20947499999988</v>
      </c>
      <c r="BS10" s="94">
        <f>BL10*BP$7*10</f>
        <v>212.91185302690278</v>
      </c>
      <c r="BT10" s="48">
        <f>BS10/$BR10</f>
        <v>0.21308029832973993</v>
      </c>
      <c r="BU10" s="94">
        <f>BM10*BP$7*10</f>
        <v>636.61448135135174</v>
      </c>
      <c r="BV10" s="48">
        <f>BU10/$BR10</f>
        <v>0.63711813916831783</v>
      </c>
      <c r="BW10" s="94">
        <f>BN10*BP$7*10</f>
        <v>1060.3171096758008</v>
      </c>
      <c r="BX10" s="48">
        <f>BW10/$BR10</f>
        <v>1.0611559800068959</v>
      </c>
      <c r="BZ10" s="6">
        <f>(BI10-BI$1)/(BI$3-BI$1)</f>
        <v>1</v>
      </c>
      <c r="CA10" s="71">
        <f>(BS10-BS$1)/(BS$3-BS$1)</f>
        <v>0.73497782435905901</v>
      </c>
      <c r="CB10" s="71">
        <f>(AY10-AY$1)/(AY$3-AY$1)</f>
        <v>0</v>
      </c>
      <c r="CC10" s="71">
        <f>1-(AZ10-AZ$1)/(AZ$3-AZ$1)</f>
        <v>0.91891891891891886</v>
      </c>
      <c r="CD10" s="71">
        <f>(M10-M$1)/(M$3-M$1)</f>
        <v>0</v>
      </c>
      <c r="CE10" s="74">
        <f>AVERAGE(BZ10:CD10)</f>
        <v>0.53077934865559562</v>
      </c>
    </row>
    <row r="11" spans="1:83" x14ac:dyDescent="0.25">
      <c r="A11" s="38">
        <v>43394</v>
      </c>
      <c r="B11" s="39" t="s">
        <v>102</v>
      </c>
      <c r="C11" s="39" t="s">
        <v>153</v>
      </c>
      <c r="D11" s="40">
        <v>9027</v>
      </c>
      <c r="E11" s="40" t="s">
        <v>175</v>
      </c>
      <c r="F11" s="5" t="s">
        <v>102</v>
      </c>
      <c r="G11" s="41">
        <v>21</v>
      </c>
      <c r="H11" s="5"/>
      <c r="I11" s="5" t="s">
        <v>52</v>
      </c>
      <c r="J11" s="67">
        <v>30</v>
      </c>
      <c r="K11" s="4">
        <v>84</v>
      </c>
      <c r="L11" s="4">
        <v>476</v>
      </c>
      <c r="M11" s="4">
        <v>560</v>
      </c>
      <c r="N11" s="6">
        <v>9.0810580000000005</v>
      </c>
      <c r="O11" s="6">
        <v>85</v>
      </c>
      <c r="P11" s="7">
        <v>0.10126636999999999</v>
      </c>
      <c r="Q11" s="8">
        <v>40.772697000000001</v>
      </c>
      <c r="R11" s="8">
        <v>8.2755939999999999</v>
      </c>
      <c r="S11" s="8">
        <v>64.118065000000001</v>
      </c>
      <c r="T11" s="6">
        <v>1.61273</v>
      </c>
      <c r="U11" s="8">
        <v>49.279049999999998</v>
      </c>
      <c r="V11" s="4">
        <v>591.34860000000003</v>
      </c>
      <c r="W11" s="8">
        <v>426.69049999999999</v>
      </c>
      <c r="X11" s="8">
        <v>168.92436000000001</v>
      </c>
      <c r="Y11" s="8">
        <v>207.58928</v>
      </c>
      <c r="Z11" s="6">
        <v>1.1666666000000001</v>
      </c>
      <c r="AA11" s="6">
        <v>6.7042254999999997</v>
      </c>
      <c r="AB11" s="8">
        <v>-169.43433999999999</v>
      </c>
      <c r="AC11" s="8">
        <v>45.532859999999999</v>
      </c>
      <c r="AD11" s="4">
        <v>539</v>
      </c>
      <c r="AE11" s="4">
        <v>624.63477</v>
      </c>
      <c r="AF11" s="8">
        <v>13.287744</v>
      </c>
      <c r="AG11" s="8">
        <v>77.812804999999997</v>
      </c>
      <c r="AH11" s="7">
        <v>0.89937310000000004</v>
      </c>
      <c r="AI11" s="9">
        <v>-14232.484</v>
      </c>
      <c r="AJ11" s="9">
        <v>21673.64</v>
      </c>
      <c r="AK11" s="4">
        <v>-170.27</v>
      </c>
      <c r="AL11" s="4">
        <v>169.89</v>
      </c>
      <c r="AM11" s="4">
        <v>3</v>
      </c>
      <c r="AN11" s="4">
        <v>22</v>
      </c>
      <c r="AO11" s="6">
        <v>4.9268609999999997</v>
      </c>
      <c r="AP11" s="10">
        <v>7441.1360000000004</v>
      </c>
      <c r="AQ11" s="7">
        <v>0.26873454000000002</v>
      </c>
      <c r="AR11" s="7">
        <v>1.522829</v>
      </c>
      <c r="AS11" s="7">
        <v>7.8424140000000003E-2</v>
      </c>
      <c r="AT11" s="8">
        <v>3.4901339999999998</v>
      </c>
      <c r="AU11" s="8">
        <v>11.91278</v>
      </c>
      <c r="AV11" s="7">
        <v>3.9855559999999999</v>
      </c>
      <c r="AW11" s="7">
        <v>0.69146233999999995</v>
      </c>
      <c r="AX11" s="7">
        <v>0.16532606999999999</v>
      </c>
      <c r="AY11" s="7">
        <v>0.95525550000000004</v>
      </c>
      <c r="AZ11" s="4">
        <v>419</v>
      </c>
      <c r="BA11" s="8">
        <v>93.852744999999999</v>
      </c>
      <c r="BB11" s="8">
        <v>56.695180000000001</v>
      </c>
      <c r="BC11" s="7">
        <v>5.6666664999999998</v>
      </c>
      <c r="BD11" s="8">
        <v>58.550483999999997</v>
      </c>
      <c r="BE11" s="11">
        <v>-0.21599665000000001</v>
      </c>
      <c r="BG11" s="12">
        <f>$AP11/$V11</f>
        <v>12.583332403255881</v>
      </c>
      <c r="BH11" s="12">
        <f>BH$6*$BA11/SQRT($M11)</f>
        <v>9.2249214375716697</v>
      </c>
      <c r="BI11" s="45">
        <f>$AF11-BH11</f>
        <v>4.0628225624283303</v>
      </c>
      <c r="BJ11" s="45">
        <f>$AF11</f>
        <v>13.287744</v>
      </c>
      <c r="BK11" s="45">
        <f>$AF11+BH11</f>
        <v>22.51266543757167</v>
      </c>
      <c r="BL11" s="46">
        <f>BI11*$M11/$BG11</f>
        <v>180.80907044712356</v>
      </c>
      <c r="BM11" s="46">
        <f>BJ11*$M11/$BG11</f>
        <v>591.34865086093089</v>
      </c>
      <c r="BN11" s="46">
        <f>BK11*$M11/$BG11</f>
        <v>1001.8882312747381</v>
      </c>
      <c r="BQ11" s="94">
        <f>AE11*BP$7*10</f>
        <v>624.63477</v>
      </c>
      <c r="BR11" s="94">
        <f>BQ11*BR$7</f>
        <v>936.95215499999995</v>
      </c>
      <c r="BS11" s="94">
        <f>BL11*BP$7*10</f>
        <v>180.80907044712359</v>
      </c>
      <c r="BT11" s="48">
        <f>BS11/$BR11</f>
        <v>0.19297577734598795</v>
      </c>
      <c r="BU11" s="94">
        <f>BM11*BP$7*10</f>
        <v>591.34865086093089</v>
      </c>
      <c r="BV11" s="48">
        <f>BU11/$BR11</f>
        <v>0.63114071268765148</v>
      </c>
      <c r="BW11" s="94">
        <f>BN11*BP$7*10</f>
        <v>1001.8882312747382</v>
      </c>
      <c r="BX11" s="48">
        <f>BW11/$BR11</f>
        <v>1.069305648029315</v>
      </c>
      <c r="BZ11" s="6">
        <f>(BI11-BI$1)/(BI$3-BI$1)</f>
        <v>3.8602577002764586E-2</v>
      </c>
      <c r="CA11" s="71">
        <f>(BS11-BS$1)/(BS$3-BS$1)</f>
        <v>0.43866925024853898</v>
      </c>
      <c r="CB11" s="71">
        <f>(AY11-AY$1)/(AY$3-AY$1)</f>
        <v>1</v>
      </c>
      <c r="CC11" s="71">
        <f>1-(AZ11-AZ$1)/(AZ$3-AZ$1)</f>
        <v>0.47297297297297303</v>
      </c>
      <c r="CD11" s="71">
        <f>(M11-M$1)/(M$3-M$1)</f>
        <v>0.69755244755244761</v>
      </c>
      <c r="CE11" s="74">
        <f>AVERAGE(BZ11:CD11)</f>
        <v>0.52955944955534484</v>
      </c>
    </row>
    <row r="12" spans="1:83" x14ac:dyDescent="0.25">
      <c r="A12" s="65">
        <v>43394</v>
      </c>
      <c r="B12" s="50" t="s">
        <v>80</v>
      </c>
      <c r="C12" s="50" t="s">
        <v>130</v>
      </c>
      <c r="D12" s="51">
        <v>9004</v>
      </c>
      <c r="E12" s="51" t="s">
        <v>174</v>
      </c>
      <c r="F12" s="50" t="s">
        <v>80</v>
      </c>
      <c r="G12" s="51">
        <v>21</v>
      </c>
      <c r="H12" s="50"/>
      <c r="I12" s="50" t="s">
        <v>52</v>
      </c>
      <c r="J12" s="69">
        <v>1440</v>
      </c>
      <c r="K12" s="52">
        <v>89</v>
      </c>
      <c r="L12" s="52">
        <v>110</v>
      </c>
      <c r="M12" s="52">
        <v>199</v>
      </c>
      <c r="N12" s="53">
        <v>9.0046350000000004</v>
      </c>
      <c r="O12" s="53">
        <v>55.276381999999998</v>
      </c>
      <c r="P12" s="54">
        <v>0.30235459999999997</v>
      </c>
      <c r="Q12" s="55">
        <v>42.516421999999999</v>
      </c>
      <c r="R12" s="55">
        <v>11.712731</v>
      </c>
      <c r="S12" s="55">
        <v>107.04858400000001</v>
      </c>
      <c r="T12" s="53">
        <v>1.7719946</v>
      </c>
      <c r="U12" s="55">
        <v>54.249380000000002</v>
      </c>
      <c r="V12" s="52">
        <v>650.99255000000005</v>
      </c>
      <c r="W12" s="55">
        <v>11.853932</v>
      </c>
      <c r="X12" s="55">
        <v>18.645454000000001</v>
      </c>
      <c r="Y12" s="55">
        <v>15.608040000000001</v>
      </c>
      <c r="Z12" s="53">
        <v>1.6481482000000001</v>
      </c>
      <c r="AA12" s="53">
        <v>2.0370371</v>
      </c>
      <c r="AB12" s="55">
        <v>-74.571686</v>
      </c>
      <c r="AC12" s="55">
        <v>133.32535999999999</v>
      </c>
      <c r="AD12" s="52">
        <v>178</v>
      </c>
      <c r="AE12" s="52">
        <v>499.39940000000001</v>
      </c>
      <c r="AF12" s="55">
        <v>40.346269999999997</v>
      </c>
      <c r="AG12" s="55">
        <v>95.716489999999993</v>
      </c>
      <c r="AH12" s="54">
        <v>0.92255410000000004</v>
      </c>
      <c r="AI12" s="56">
        <v>-6636.8804</v>
      </c>
      <c r="AJ12" s="56">
        <v>14665.79</v>
      </c>
      <c r="AK12" s="52">
        <v>-251.58</v>
      </c>
      <c r="AL12" s="52">
        <v>504.76</v>
      </c>
      <c r="AM12" s="52">
        <v>4</v>
      </c>
      <c r="AN12" s="52">
        <v>8</v>
      </c>
      <c r="AO12" s="53">
        <v>3.6299323999999999</v>
      </c>
      <c r="AP12" s="57">
        <v>8028.9076999999997</v>
      </c>
      <c r="AQ12" s="54">
        <v>1.7878818999999999</v>
      </c>
      <c r="AR12" s="54">
        <v>2.2097416000000001</v>
      </c>
      <c r="AS12" s="54">
        <v>0.54104006000000004</v>
      </c>
      <c r="AT12" s="55">
        <v>8.7297539999999998</v>
      </c>
      <c r="AU12" s="55">
        <v>16.077127000000001</v>
      </c>
      <c r="AV12" s="54">
        <v>4.1046142999999997</v>
      </c>
      <c r="AW12" s="54">
        <v>0.46100667000000001</v>
      </c>
      <c r="AX12" s="54">
        <v>0.28080305</v>
      </c>
      <c r="AY12" s="54">
        <v>0.90802543999999996</v>
      </c>
      <c r="AZ12" s="52">
        <v>408</v>
      </c>
      <c r="BA12" s="55">
        <v>153.87129999999999</v>
      </c>
      <c r="BB12" s="55">
        <v>74.425870000000003</v>
      </c>
      <c r="BC12" s="54">
        <v>1.2359549999999999</v>
      </c>
      <c r="BD12" s="55">
        <v>6.8359733</v>
      </c>
      <c r="BE12" s="58">
        <v>1.4881191</v>
      </c>
      <c r="BG12" s="12">
        <f>$AP12/$V12</f>
        <v>12.333332693285044</v>
      </c>
      <c r="BH12" s="12">
        <f>BH$6*$BA12/SQRT($M12)</f>
        <v>25.371187517502321</v>
      </c>
      <c r="BI12" s="45">
        <f>$AF12-BH12</f>
        <v>14.975082482497676</v>
      </c>
      <c r="BJ12" s="45">
        <f>$AF12</f>
        <v>40.346269999999997</v>
      </c>
      <c r="BK12" s="45">
        <f>$AF12+BH12</f>
        <v>65.717457517502311</v>
      </c>
      <c r="BL12" s="46">
        <f>BI12*$M12/$BG12</f>
        <v>241.62499205421892</v>
      </c>
      <c r="BM12" s="46">
        <f>BJ12*$M12/$BG12</f>
        <v>650.9925524324326</v>
      </c>
      <c r="BN12" s="46">
        <f>BK12*$M12/$BG12</f>
        <v>1060.3601128106461</v>
      </c>
      <c r="BQ12" s="94">
        <f>AE12*BP$7*10</f>
        <v>499.39940000000007</v>
      </c>
      <c r="BR12" s="94">
        <f>BQ12*BR$7</f>
        <v>749.09910000000013</v>
      </c>
      <c r="BS12" s="94">
        <f>BL12*BP$7*10</f>
        <v>241.62499205421895</v>
      </c>
      <c r="BT12" s="48">
        <f>BS12/$BR12</f>
        <v>0.32255410806690182</v>
      </c>
      <c r="BU12" s="94">
        <f>BM12*BP$7*10</f>
        <v>650.9925524324326</v>
      </c>
      <c r="BV12" s="48">
        <f>BU12/$BR12</f>
        <v>0.86903395349484802</v>
      </c>
      <c r="BW12" s="94">
        <f>BN12*BP$7*10</f>
        <v>1060.3601128106461</v>
      </c>
      <c r="BX12" s="48">
        <f>BW12/$BR12</f>
        <v>1.4155137989227939</v>
      </c>
      <c r="BZ12" s="6">
        <f>(BI12-BI$1)/(BI$3-BI$1)</f>
        <v>0.89520836542581816</v>
      </c>
      <c r="CA12" s="71">
        <f>(BS12-BS$1)/(BS$3-BS$1)</f>
        <v>1</v>
      </c>
      <c r="CB12" s="71">
        <f>(AY12-AY$1)/(AY$3-AY$1)</f>
        <v>3.7297293551184003E-2</v>
      </c>
      <c r="CC12" s="71">
        <f>1-(AZ12-AZ$1)/(AZ$3-AZ$1)</f>
        <v>0.54729729729729737</v>
      </c>
      <c r="CD12" s="71">
        <f>(M12-M$1)/(M$3-M$1)</f>
        <v>6.6433566433566432E-2</v>
      </c>
      <c r="CE12" s="74">
        <f>AVERAGE(BZ12:CD12)</f>
        <v>0.50924730454157319</v>
      </c>
    </row>
    <row r="13" spans="1:83" x14ac:dyDescent="0.25">
      <c r="A13" s="38">
        <v>43394</v>
      </c>
      <c r="B13" s="39" t="s">
        <v>91</v>
      </c>
      <c r="C13" s="39" t="s">
        <v>141</v>
      </c>
      <c r="D13" s="40">
        <v>9015</v>
      </c>
      <c r="E13" s="40" t="s">
        <v>175</v>
      </c>
      <c r="F13" s="50" t="s">
        <v>91</v>
      </c>
      <c r="G13" s="51">
        <v>25</v>
      </c>
      <c r="H13" s="50"/>
      <c r="I13" s="50" t="s">
        <v>52</v>
      </c>
      <c r="J13" s="69">
        <v>1440</v>
      </c>
      <c r="K13" s="52">
        <v>64</v>
      </c>
      <c r="L13" s="52">
        <v>116</v>
      </c>
      <c r="M13" s="52">
        <v>180</v>
      </c>
      <c r="N13" s="53">
        <v>10.94035</v>
      </c>
      <c r="O13" s="53">
        <v>64.44444</v>
      </c>
      <c r="P13" s="54">
        <v>0.31874117000000002</v>
      </c>
      <c r="Q13" s="55">
        <v>51.010469999999998</v>
      </c>
      <c r="R13" s="55">
        <v>8.8401375000000009</v>
      </c>
      <c r="S13" s="55">
        <v>149.24341999999999</v>
      </c>
      <c r="T13" s="53">
        <v>1.9625425000000001</v>
      </c>
      <c r="U13" s="55">
        <v>59.795242000000002</v>
      </c>
      <c r="V13" s="52">
        <v>717.54296999999997</v>
      </c>
      <c r="W13" s="55">
        <v>13.3125</v>
      </c>
      <c r="X13" s="55">
        <v>12.198276</v>
      </c>
      <c r="Y13" s="55">
        <v>12.594443999999999</v>
      </c>
      <c r="Z13" s="53">
        <v>1.3913044000000001</v>
      </c>
      <c r="AA13" s="53">
        <v>2.4680849999999999</v>
      </c>
      <c r="AB13" s="55">
        <v>-151.01249999999999</v>
      </c>
      <c r="AC13" s="55">
        <v>148.26742999999999</v>
      </c>
      <c r="AD13" s="52">
        <v>155</v>
      </c>
      <c r="AE13" s="52">
        <v>677.71780000000001</v>
      </c>
      <c r="AF13" s="55">
        <v>41.856670000000001</v>
      </c>
      <c r="AG13" s="55">
        <v>82.129829999999998</v>
      </c>
      <c r="AH13" s="54">
        <v>0.89326839999999996</v>
      </c>
      <c r="AI13" s="56">
        <v>-9664.7999999999993</v>
      </c>
      <c r="AJ13" s="56">
        <v>17199.021000000001</v>
      </c>
      <c r="AK13" s="52">
        <v>-151.1</v>
      </c>
      <c r="AL13" s="52">
        <v>153.4</v>
      </c>
      <c r="AM13" s="52">
        <v>4</v>
      </c>
      <c r="AN13" s="52">
        <v>9</v>
      </c>
      <c r="AO13" s="53">
        <v>5.7703256999999999</v>
      </c>
      <c r="AP13" s="57">
        <v>7534.2007000000003</v>
      </c>
      <c r="AQ13" s="54">
        <v>0.98182225000000001</v>
      </c>
      <c r="AR13" s="54">
        <v>1.7795528</v>
      </c>
      <c r="AS13" s="54">
        <v>0.27717354999999999</v>
      </c>
      <c r="AT13" s="55">
        <v>4.7515463999999996</v>
      </c>
      <c r="AU13" s="55">
        <v>11.117018</v>
      </c>
      <c r="AV13" s="54">
        <v>3.91188</v>
      </c>
      <c r="AW13" s="54">
        <v>0.42795517999999999</v>
      </c>
      <c r="AX13" s="54">
        <v>0.28473559999999998</v>
      </c>
      <c r="AY13" s="54">
        <v>0.95214533999999995</v>
      </c>
      <c r="AZ13" s="52">
        <v>420</v>
      </c>
      <c r="BA13" s="55">
        <v>179.27539999999999</v>
      </c>
      <c r="BB13" s="55">
        <v>81.772829999999999</v>
      </c>
      <c r="BC13" s="54">
        <v>1.8125</v>
      </c>
      <c r="BD13" s="55">
        <v>7.071644</v>
      </c>
      <c r="BE13" s="58">
        <v>1.4704759999999999</v>
      </c>
      <c r="BG13" s="12">
        <f>$AP13/$V13</f>
        <v>10.499999324082292</v>
      </c>
      <c r="BH13" s="12">
        <f>BH$6*$BA13/SQRT($M13)</f>
        <v>31.080940934113382</v>
      </c>
      <c r="BI13" s="45">
        <f>$AF13-BH13</f>
        <v>10.775729065886619</v>
      </c>
      <c r="BJ13" s="45">
        <f>$AF13</f>
        <v>41.856670000000001</v>
      </c>
      <c r="BK13" s="45">
        <f>$AF13+BH13</f>
        <v>72.93761093411338</v>
      </c>
      <c r="BL13" s="46">
        <f>BI13*$M13/$BG13</f>
        <v>184.72679587806704</v>
      </c>
      <c r="BM13" s="46">
        <f>BJ13*$M13/$BG13</f>
        <v>717.54296047618982</v>
      </c>
      <c r="BN13" s="46">
        <f>BK13*$M13/$BG13</f>
        <v>1250.3591250743125</v>
      </c>
      <c r="BQ13" s="94">
        <f>AE13*BP$7*10</f>
        <v>677.71780000000012</v>
      </c>
      <c r="BR13" s="94">
        <f>BQ13*BR$7</f>
        <v>1016.5767000000002</v>
      </c>
      <c r="BS13" s="94">
        <f>BL13*BP$7*10</f>
        <v>184.72679587806707</v>
      </c>
      <c r="BT13" s="48">
        <f>BS13/$BR13</f>
        <v>0.1817145679987226</v>
      </c>
      <c r="BU13" s="94">
        <f>BM13*BP$7*10</f>
        <v>717.54296047618982</v>
      </c>
      <c r="BV13" s="48">
        <f>BU13/$BR13</f>
        <v>0.70584242239290917</v>
      </c>
      <c r="BW13" s="94">
        <f>BN13*BP$7*10</f>
        <v>1250.3591250743125</v>
      </c>
      <c r="BX13" s="48">
        <f>BW13/$BR13</f>
        <v>1.2299702767870957</v>
      </c>
      <c r="BZ13" s="6">
        <f>(BI13-BI$1)/(BI$3-BI$1)</f>
        <v>0.56556166798165586</v>
      </c>
      <c r="CA13" s="71">
        <f>(BS13-BS$1)/(BS$3-BS$1)</f>
        <v>0.47482984266181411</v>
      </c>
      <c r="CB13" s="71">
        <f>(AY13-AY$1)/(AY$3-AY$1)</f>
        <v>0.93660479259418838</v>
      </c>
      <c r="CC13" s="71">
        <f>1-(AZ13-AZ$1)/(AZ$3-AZ$1)</f>
        <v>0.46621621621621623</v>
      </c>
      <c r="CD13" s="71">
        <f>(M13-M$1)/(M$3-M$1)</f>
        <v>3.3216783216783216E-2</v>
      </c>
      <c r="CE13" s="74">
        <f>AVERAGE(BZ13:CD13)</f>
        <v>0.49528586053413159</v>
      </c>
    </row>
    <row r="14" spans="1:83" x14ac:dyDescent="0.25">
      <c r="A14" s="38">
        <v>43394</v>
      </c>
      <c r="B14" s="39" t="s">
        <v>95</v>
      </c>
      <c r="C14" s="39" t="s">
        <v>145</v>
      </c>
      <c r="D14" s="40">
        <v>9019</v>
      </c>
      <c r="E14" s="40" t="s">
        <v>175</v>
      </c>
      <c r="F14" s="5" t="s">
        <v>95</v>
      </c>
      <c r="G14" s="41">
        <v>25</v>
      </c>
      <c r="H14" s="5"/>
      <c r="I14" s="5" t="s">
        <v>52</v>
      </c>
      <c r="J14" s="67">
        <v>240</v>
      </c>
      <c r="K14" s="4">
        <v>53</v>
      </c>
      <c r="L14" s="4">
        <v>256</v>
      </c>
      <c r="M14" s="4">
        <v>309</v>
      </c>
      <c r="N14" s="6">
        <v>9.0497739999999993</v>
      </c>
      <c r="O14" s="6">
        <v>82.847899999999996</v>
      </c>
      <c r="P14" s="7">
        <v>0.13992202000000001</v>
      </c>
      <c r="Q14" s="8">
        <v>44.272309999999997</v>
      </c>
      <c r="R14" s="8">
        <v>9.4067544999999999</v>
      </c>
      <c r="S14" s="8">
        <v>64.087689999999995</v>
      </c>
      <c r="T14" s="6">
        <v>1.3401078</v>
      </c>
      <c r="U14" s="8">
        <v>41.007297999999999</v>
      </c>
      <c r="V14" s="4">
        <v>492.08762000000002</v>
      </c>
      <c r="W14" s="8">
        <v>40.490566000000001</v>
      </c>
      <c r="X14" s="8">
        <v>20.328125</v>
      </c>
      <c r="Y14" s="8">
        <v>23.786407000000001</v>
      </c>
      <c r="Z14" s="6">
        <v>1.2045455</v>
      </c>
      <c r="AA14" s="6">
        <v>5.6888889999999996</v>
      </c>
      <c r="AB14" s="8">
        <v>-136.52992</v>
      </c>
      <c r="AC14" s="8">
        <v>49.089910000000003</v>
      </c>
      <c r="AD14" s="4">
        <v>284</v>
      </c>
      <c r="AE14" s="4">
        <v>612.08299999999997</v>
      </c>
      <c r="AF14" s="8">
        <v>17.252262000000002</v>
      </c>
      <c r="AG14" s="8">
        <v>43.707541999999997</v>
      </c>
      <c r="AH14" s="7">
        <v>0.86927520000000003</v>
      </c>
      <c r="AI14" s="9">
        <v>-7236.0860000000002</v>
      </c>
      <c r="AJ14" s="9">
        <v>12567.017</v>
      </c>
      <c r="AK14" s="4">
        <v>-136.53</v>
      </c>
      <c r="AL14" s="4">
        <v>49.09</v>
      </c>
      <c r="AM14" s="4">
        <v>3</v>
      </c>
      <c r="AN14" s="4">
        <v>21</v>
      </c>
      <c r="AO14" s="6">
        <v>4.7064380000000003</v>
      </c>
      <c r="AP14" s="10">
        <v>5330.9486999999999</v>
      </c>
      <c r="AQ14" s="7">
        <v>0.35955419999999999</v>
      </c>
      <c r="AR14" s="7">
        <v>1.7367147000000001</v>
      </c>
      <c r="AS14" s="7">
        <v>0.12636248999999999</v>
      </c>
      <c r="AT14" s="8">
        <v>3.604247</v>
      </c>
      <c r="AU14" s="8">
        <v>8.7095190000000002</v>
      </c>
      <c r="AV14" s="7">
        <v>4.3341126000000001</v>
      </c>
      <c r="AW14" s="7">
        <v>0.52726729999999999</v>
      </c>
      <c r="AX14" s="7">
        <v>0.25235986999999999</v>
      </c>
      <c r="AY14" s="7">
        <v>0.93890810000000002</v>
      </c>
      <c r="AZ14" s="4">
        <v>360</v>
      </c>
      <c r="BA14" s="8">
        <v>84.1999</v>
      </c>
      <c r="BB14" s="8">
        <v>46.501266000000001</v>
      </c>
      <c r="BC14" s="7">
        <v>4.8301888000000002</v>
      </c>
      <c r="BD14" s="8">
        <v>52.554259999999999</v>
      </c>
      <c r="BE14" s="11">
        <v>-6.4069689999999999E-2</v>
      </c>
      <c r="BG14" s="12">
        <f>$AP14/$V14</f>
        <v>10.833332283384816</v>
      </c>
      <c r="BH14" s="12">
        <f>BH$6*$BA14/SQRT($M14)</f>
        <v>11.141458485754622</v>
      </c>
      <c r="BI14" s="45">
        <f>$AF14-BH14</f>
        <v>6.1108035142453794</v>
      </c>
      <c r="BJ14" s="45">
        <f>$AF14</f>
        <v>17.252262000000002</v>
      </c>
      <c r="BK14" s="45">
        <f>$AF14+BH14</f>
        <v>28.393720485754624</v>
      </c>
      <c r="BL14" s="46">
        <f>BI14*$M14/$BG14</f>
        <v>174.29893559139057</v>
      </c>
      <c r="BM14" s="46">
        <f>BJ14*$M14/$BG14</f>
        <v>492.08764381538703</v>
      </c>
      <c r="BN14" s="46">
        <f>BK14*$M14/$BG14</f>
        <v>809.87635203938339</v>
      </c>
      <c r="BQ14" s="94">
        <f>AE14*BP$7*10</f>
        <v>612.08299999999997</v>
      </c>
      <c r="BR14" s="94">
        <f>BQ14*BR$7</f>
        <v>918.1244999999999</v>
      </c>
      <c r="BS14" s="94">
        <f>BL14*BP$7*10</f>
        <v>174.29893559139057</v>
      </c>
      <c r="BT14" s="48">
        <f>BS14/$BR14</f>
        <v>0.18984237496264461</v>
      </c>
      <c r="BU14" s="94">
        <f>BM14*BP$7*10</f>
        <v>492.08764381538708</v>
      </c>
      <c r="BV14" s="48">
        <f>BU14/$BR14</f>
        <v>0.53597049617496006</v>
      </c>
      <c r="BW14" s="94">
        <f>BN14*BP$7*10</f>
        <v>809.87635203938339</v>
      </c>
      <c r="BX14" s="48">
        <f>BW14/$BR14</f>
        <v>0.88209861738727535</v>
      </c>
      <c r="BZ14" s="6">
        <f>(BI14-BI$1)/(BI$3-BI$1)</f>
        <v>0.19936784017984355</v>
      </c>
      <c r="CA14" s="71">
        <f>(BS14-BS$1)/(BS$3-BS$1)</f>
        <v>0.37858072765472228</v>
      </c>
      <c r="CB14" s="71">
        <f>(AY14-AY$1)/(AY$3-AY$1)</f>
        <v>0.66678665613803245</v>
      </c>
      <c r="CC14" s="71">
        <f>1-(AZ14-AZ$1)/(AZ$3-AZ$1)</f>
        <v>0.8716216216216216</v>
      </c>
      <c r="CD14" s="71">
        <f>(M14-M$1)/(M$3-M$1)</f>
        <v>0.25874125874125875</v>
      </c>
      <c r="CE14" s="74">
        <f>AVERAGE(BZ14:CD14)</f>
        <v>0.4750196208670957</v>
      </c>
    </row>
    <row r="15" spans="1:83" x14ac:dyDescent="0.25">
      <c r="A15" s="65">
        <v>43394</v>
      </c>
      <c r="B15" s="50" t="s">
        <v>89</v>
      </c>
      <c r="C15" s="50" t="s">
        <v>139</v>
      </c>
      <c r="D15" s="51">
        <v>9013</v>
      </c>
      <c r="E15" s="51" t="s">
        <v>174</v>
      </c>
      <c r="F15" s="50" t="s">
        <v>89</v>
      </c>
      <c r="G15" s="51">
        <v>25</v>
      </c>
      <c r="H15" s="50"/>
      <c r="I15" s="50" t="s">
        <v>52</v>
      </c>
      <c r="J15" s="69">
        <v>1440</v>
      </c>
      <c r="K15" s="52">
        <v>97</v>
      </c>
      <c r="L15" s="52">
        <v>227</v>
      </c>
      <c r="M15" s="52">
        <v>324</v>
      </c>
      <c r="N15" s="53">
        <v>11.906006</v>
      </c>
      <c r="O15" s="53">
        <v>70.061729999999997</v>
      </c>
      <c r="P15" s="54">
        <v>0.1695015</v>
      </c>
      <c r="Q15" s="55">
        <v>50.421554999999998</v>
      </c>
      <c r="R15" s="55">
        <v>8.4104539999999997</v>
      </c>
      <c r="S15" s="55">
        <v>97.222920000000002</v>
      </c>
      <c r="T15" s="53">
        <v>1.8677273000000001</v>
      </c>
      <c r="U15" s="55">
        <v>57.227164999999999</v>
      </c>
      <c r="V15" s="52">
        <v>686.72595000000001</v>
      </c>
      <c r="W15" s="55">
        <v>7.8762889999999999</v>
      </c>
      <c r="X15" s="55">
        <v>5.2995596000000003</v>
      </c>
      <c r="Y15" s="55">
        <v>6.0709876999999999</v>
      </c>
      <c r="Z15" s="53">
        <v>1.4057971</v>
      </c>
      <c r="AA15" s="53">
        <v>3.2898550000000002</v>
      </c>
      <c r="AB15" s="55">
        <v>-125.498856</v>
      </c>
      <c r="AC15" s="55">
        <v>85.139960000000002</v>
      </c>
      <c r="AD15" s="52">
        <v>299</v>
      </c>
      <c r="AE15" s="52">
        <v>704.32420000000002</v>
      </c>
      <c r="AF15" s="55">
        <v>22.078379999999999</v>
      </c>
      <c r="AG15" s="55">
        <v>71.663025000000005</v>
      </c>
      <c r="AH15" s="54">
        <v>0.88483429999999996</v>
      </c>
      <c r="AI15" s="56">
        <v>-12173.388999999999</v>
      </c>
      <c r="AJ15" s="56">
        <v>19326.771000000001</v>
      </c>
      <c r="AK15" s="52">
        <v>-153.4</v>
      </c>
      <c r="AL15" s="52">
        <v>85.14</v>
      </c>
      <c r="AM15" s="52">
        <v>3</v>
      </c>
      <c r="AN15" s="52">
        <v>13</v>
      </c>
      <c r="AO15" s="53">
        <v>5.9951052999999996</v>
      </c>
      <c r="AP15" s="57">
        <v>7153.3954999999996</v>
      </c>
      <c r="AQ15" s="54">
        <v>0.67841225999999999</v>
      </c>
      <c r="AR15" s="54">
        <v>1.5876247000000001</v>
      </c>
      <c r="AS15" s="54">
        <v>0.17592495999999999</v>
      </c>
      <c r="AT15" s="55">
        <v>5.4719699999999998</v>
      </c>
      <c r="AU15" s="55">
        <v>10.156396000000001</v>
      </c>
      <c r="AV15" s="54">
        <v>4.0806230000000001</v>
      </c>
      <c r="AW15" s="54">
        <v>0.53547500000000003</v>
      </c>
      <c r="AX15" s="54">
        <v>0.22621632999999999</v>
      </c>
      <c r="AY15" s="54">
        <v>0.94614889999999996</v>
      </c>
      <c r="AZ15" s="52">
        <v>456</v>
      </c>
      <c r="BA15" s="55">
        <v>123.01024</v>
      </c>
      <c r="BB15" s="55">
        <v>40.889674999999997</v>
      </c>
      <c r="BC15" s="54">
        <v>2.3402061000000001</v>
      </c>
      <c r="BD15" s="55">
        <v>46.930866000000002</v>
      </c>
      <c r="BE15" s="58">
        <v>7.7007859999999997E-2</v>
      </c>
      <c r="BG15" s="12">
        <f>$AP15/$V15</f>
        <v>10.416666939701345</v>
      </c>
      <c r="BH15" s="12">
        <f>BH$6*$BA15/SQRT($M15)</f>
        <v>15.895656568888889</v>
      </c>
      <c r="BI15" s="45">
        <f>$AF15-BH15</f>
        <v>6.1827234311111106</v>
      </c>
      <c r="BJ15" s="45">
        <f>$AF15</f>
        <v>22.078379999999999</v>
      </c>
      <c r="BK15" s="45">
        <f>$AF15+BH15</f>
        <v>37.974036568888891</v>
      </c>
      <c r="BL15" s="46">
        <f>BI15*$M15/$BG15</f>
        <v>192.30742456064678</v>
      </c>
      <c r="BM15" s="46">
        <f>BJ15*$M15/$BG15</f>
        <v>686.72591352000109</v>
      </c>
      <c r="BN15" s="46">
        <f>BK15*$M15/$BG15</f>
        <v>1181.1444024793554</v>
      </c>
      <c r="BQ15" s="94">
        <f>AE15*BP$7*10</f>
        <v>704.32420000000002</v>
      </c>
      <c r="BR15" s="94">
        <f>BQ15*BR$7</f>
        <v>1056.4863</v>
      </c>
      <c r="BS15" s="94">
        <f>BL15*BP$7*10</f>
        <v>192.30742456064678</v>
      </c>
      <c r="BT15" s="48">
        <f>BS15/$BR15</f>
        <v>0.18202547875977831</v>
      </c>
      <c r="BU15" s="94">
        <f>BM15*BP$7*10</f>
        <v>686.72591352000109</v>
      </c>
      <c r="BV15" s="48">
        <f>BU15/$BR15</f>
        <v>0.65000929356111958</v>
      </c>
      <c r="BW15" s="94">
        <f>BN15*BP$7*10</f>
        <v>1181.1444024793554</v>
      </c>
      <c r="BX15" s="48">
        <f>BW15/$BR15</f>
        <v>1.117993108362461</v>
      </c>
      <c r="BZ15" s="6">
        <f>(BI15-BI$1)/(BI$3-BI$1)</f>
        <v>0.20501351005403573</v>
      </c>
      <c r="CA15" s="71">
        <f>(BS15-BS$1)/(BS$3-BS$1)</f>
        <v>0.54479901963936805</v>
      </c>
      <c r="CB15" s="71">
        <f>(AY15-AY$1)/(AY$3-AY$1)</f>
        <v>0.81437778257010796</v>
      </c>
      <c r="CC15" s="71">
        <f>1-(AZ15-AZ$1)/(AZ$3-AZ$1)</f>
        <v>0.22297297297297303</v>
      </c>
      <c r="CD15" s="71">
        <f>(M15-M$1)/(M$3-M$1)</f>
        <v>0.28496503496503495</v>
      </c>
      <c r="CE15" s="74">
        <f>AVERAGE(BZ15:CD15)</f>
        <v>0.41442566404030395</v>
      </c>
    </row>
    <row r="16" spans="1:83" x14ac:dyDescent="0.25">
      <c r="A16" s="38">
        <v>43394</v>
      </c>
      <c r="B16" s="39" t="s">
        <v>93</v>
      </c>
      <c r="C16" s="39" t="s">
        <v>143</v>
      </c>
      <c r="D16" s="40">
        <v>9017</v>
      </c>
      <c r="E16" s="40" t="s">
        <v>175</v>
      </c>
      <c r="F16" s="5" t="s">
        <v>93</v>
      </c>
      <c r="G16" s="41">
        <v>21</v>
      </c>
      <c r="H16" s="5"/>
      <c r="I16" s="5" t="s">
        <v>52</v>
      </c>
      <c r="J16" s="67">
        <v>60</v>
      </c>
      <c r="K16" s="4">
        <v>53</v>
      </c>
      <c r="L16" s="4">
        <v>127</v>
      </c>
      <c r="M16" s="4">
        <v>180</v>
      </c>
      <c r="N16" s="6">
        <v>10.132927</v>
      </c>
      <c r="O16" s="6">
        <v>70.55556</v>
      </c>
      <c r="P16" s="7">
        <v>0.32720880000000002</v>
      </c>
      <c r="Q16" s="8">
        <v>41.583599999999997</v>
      </c>
      <c r="R16" s="8">
        <v>8.7694500000000009</v>
      </c>
      <c r="S16" s="8">
        <v>151.38371000000001</v>
      </c>
      <c r="T16" s="6">
        <v>1.7036813</v>
      </c>
      <c r="U16" s="8">
        <v>52.121291999999997</v>
      </c>
      <c r="V16" s="4">
        <v>625.45556999999997</v>
      </c>
      <c r="W16" s="8">
        <v>449.69812000000002</v>
      </c>
      <c r="X16" s="8">
        <v>343.25198</v>
      </c>
      <c r="Y16" s="8">
        <v>374.59444999999999</v>
      </c>
      <c r="Z16" s="6">
        <v>1.4324323999999999</v>
      </c>
      <c r="AA16" s="6">
        <v>3.5277777000000001</v>
      </c>
      <c r="AB16" s="8">
        <v>-183.30998</v>
      </c>
      <c r="AC16" s="8">
        <v>138.05985999999999</v>
      </c>
      <c r="AD16" s="4">
        <v>159</v>
      </c>
      <c r="AE16" s="4">
        <v>595.17870000000005</v>
      </c>
      <c r="AF16" s="8">
        <v>43.43441</v>
      </c>
      <c r="AG16" s="8">
        <v>88.65558</v>
      </c>
      <c r="AH16" s="7">
        <v>0.90750456000000002</v>
      </c>
      <c r="AI16" s="9">
        <v>-9715.4290000000001</v>
      </c>
      <c r="AJ16" s="9">
        <v>17533.601999999999</v>
      </c>
      <c r="AK16" s="4">
        <v>-183.31</v>
      </c>
      <c r="AL16" s="4">
        <v>138.06</v>
      </c>
      <c r="AM16" s="4">
        <v>3</v>
      </c>
      <c r="AN16" s="4">
        <v>11</v>
      </c>
      <c r="AO16" s="6">
        <v>4.7418709999999997</v>
      </c>
      <c r="AP16" s="10">
        <v>7818.1940000000004</v>
      </c>
      <c r="AQ16" s="7">
        <v>0.75314970000000003</v>
      </c>
      <c r="AR16" s="7">
        <v>1.8047172</v>
      </c>
      <c r="AS16" s="7">
        <v>0.23694514</v>
      </c>
      <c r="AT16" s="8">
        <v>3.4120102000000001</v>
      </c>
      <c r="AU16" s="8">
        <v>13.135876</v>
      </c>
      <c r="AV16" s="7">
        <v>3.9783050000000002</v>
      </c>
      <c r="AW16" s="7">
        <v>0.36720496000000002</v>
      </c>
      <c r="AX16" s="7">
        <v>0.30467485999999999</v>
      </c>
      <c r="AY16" s="7">
        <v>0.94752603999999996</v>
      </c>
      <c r="AZ16" s="4">
        <v>465</v>
      </c>
      <c r="BA16" s="8">
        <v>181.95848000000001</v>
      </c>
      <c r="BB16" s="8">
        <v>62.230373</v>
      </c>
      <c r="BC16" s="7">
        <v>2.3962264000000002</v>
      </c>
      <c r="BD16" s="8">
        <v>72.318420000000003</v>
      </c>
      <c r="BE16" s="11">
        <v>-0.59232724000000003</v>
      </c>
      <c r="BG16" s="12">
        <f>$AP16/$V16</f>
        <v>12.499999000728382</v>
      </c>
      <c r="BH16" s="12">
        <f>BH$6*$BA16/SQRT($M16)</f>
        <v>31.546105987441951</v>
      </c>
      <c r="BI16" s="45">
        <f>$AF16-BH16</f>
        <v>11.888304012558049</v>
      </c>
      <c r="BJ16" s="45">
        <f>$AF16</f>
        <v>43.43441</v>
      </c>
      <c r="BK16" s="45">
        <f>$AF16+BH16</f>
        <v>74.980515987441947</v>
      </c>
      <c r="BL16" s="46">
        <f>BI16*$M16/$BG16</f>
        <v>171.19159146618779</v>
      </c>
      <c r="BM16" s="46">
        <f>BJ16*$M16/$BG16</f>
        <v>625.45555399999864</v>
      </c>
      <c r="BN16" s="46">
        <f>BK16*$M16/$BG16</f>
        <v>1079.7195165338096</v>
      </c>
      <c r="BQ16" s="94">
        <f>AE16*BP$7*10</f>
        <v>595.17870000000005</v>
      </c>
      <c r="BR16" s="94">
        <f>BQ16*BR$7</f>
        <v>892.76805000000013</v>
      </c>
      <c r="BS16" s="94">
        <f>BL16*BP$7*10</f>
        <v>171.19159146618782</v>
      </c>
      <c r="BT16" s="48">
        <f>BS16/$BR16</f>
        <v>0.19175371639496708</v>
      </c>
      <c r="BU16" s="94">
        <f>BM16*BP$7*10</f>
        <v>625.45555399999876</v>
      </c>
      <c r="BV16" s="48">
        <f>BU16/$BR16</f>
        <v>0.70058012716740781</v>
      </c>
      <c r="BW16" s="94">
        <f>BN16*BP$7*10</f>
        <v>1079.7195165338096</v>
      </c>
      <c r="BX16" s="48">
        <f>BW16/$BR16</f>
        <v>1.2094065379398484</v>
      </c>
      <c r="BZ16" s="6">
        <f>(BI16-BI$1)/(BI$3-BI$1)</f>
        <v>0.65289812682281956</v>
      </c>
      <c r="CA16" s="71">
        <f>(BS16-BS$1)/(BS$3-BS$1)</f>
        <v>0.34989995193936485</v>
      </c>
      <c r="CB16" s="71">
        <f>(AY16-AY$1)/(AY$3-AY$1)</f>
        <v>0.84244838856042259</v>
      </c>
      <c r="CC16" s="71">
        <f>1-(AZ16-AZ$1)/(AZ$3-AZ$1)</f>
        <v>0.16216216216216217</v>
      </c>
      <c r="CD16" s="71">
        <f>(M16-M$1)/(M$3-M$1)</f>
        <v>3.3216783216783216E-2</v>
      </c>
      <c r="CE16" s="74">
        <f>AVERAGE(BZ16:CD16)</f>
        <v>0.40812508254031049</v>
      </c>
    </row>
    <row r="17" spans="1:83" x14ac:dyDescent="0.25">
      <c r="A17" s="38">
        <v>43394</v>
      </c>
      <c r="B17" s="39" t="s">
        <v>115</v>
      </c>
      <c r="C17" s="39" t="s">
        <v>163</v>
      </c>
      <c r="D17" s="40">
        <v>9037</v>
      </c>
      <c r="E17" s="40" t="s">
        <v>175</v>
      </c>
      <c r="F17" s="5" t="s">
        <v>115</v>
      </c>
      <c r="G17" s="41">
        <v>23</v>
      </c>
      <c r="H17" s="5"/>
      <c r="I17" s="5" t="s">
        <v>114</v>
      </c>
      <c r="J17" s="67">
        <v>60</v>
      </c>
      <c r="K17" s="4">
        <v>141</v>
      </c>
      <c r="L17" s="4">
        <v>164</v>
      </c>
      <c r="M17" s="4">
        <v>305</v>
      </c>
      <c r="N17" s="6">
        <v>9.3169400000000007</v>
      </c>
      <c r="O17" s="6">
        <v>53.770493000000002</v>
      </c>
      <c r="P17" s="7">
        <v>0.13147631000000001</v>
      </c>
      <c r="Q17" s="8">
        <v>47.559345</v>
      </c>
      <c r="R17" s="8">
        <v>19.832332999999998</v>
      </c>
      <c r="S17" s="8">
        <v>58.729545999999999</v>
      </c>
      <c r="T17" s="6">
        <v>1.3241754999999999</v>
      </c>
      <c r="U17" s="8">
        <v>40.387352</v>
      </c>
      <c r="V17" s="4">
        <v>484.64825000000002</v>
      </c>
      <c r="W17" s="8">
        <v>80.120570000000001</v>
      </c>
      <c r="X17" s="8">
        <v>99.006095999999999</v>
      </c>
      <c r="Y17" s="8">
        <v>90.275409999999994</v>
      </c>
      <c r="Z17" s="6">
        <v>1.7407408</v>
      </c>
      <c r="AA17" s="6">
        <v>2.0246913000000002</v>
      </c>
      <c r="AB17" s="8">
        <v>-46.333489999999998</v>
      </c>
      <c r="AC17" s="8">
        <v>69.387169999999998</v>
      </c>
      <c r="AD17" s="4">
        <v>282</v>
      </c>
      <c r="AE17" s="4">
        <v>337.71093999999999</v>
      </c>
      <c r="AF17" s="8">
        <v>15.890105999999999</v>
      </c>
      <c r="AG17" s="8">
        <v>44.154530000000001</v>
      </c>
      <c r="AH17" s="7">
        <v>0.91437820000000003</v>
      </c>
      <c r="AI17" s="9">
        <v>-6533.0219999999999</v>
      </c>
      <c r="AJ17" s="9">
        <v>11379.495000000001</v>
      </c>
      <c r="AK17" s="4">
        <v>-132.58000000000001</v>
      </c>
      <c r="AL17" s="4">
        <v>117.1</v>
      </c>
      <c r="AM17" s="4">
        <v>6</v>
      </c>
      <c r="AN17" s="4">
        <v>9</v>
      </c>
      <c r="AO17" s="6">
        <v>2.3980712999999998</v>
      </c>
      <c r="AP17" s="10">
        <v>4846.4823999999999</v>
      </c>
      <c r="AQ17" s="7">
        <v>1.4975598000000001</v>
      </c>
      <c r="AR17" s="7">
        <v>1.7418425</v>
      </c>
      <c r="AS17" s="7">
        <v>0.3429508</v>
      </c>
      <c r="AT17" s="8">
        <v>10.459999</v>
      </c>
      <c r="AU17" s="8">
        <v>14.350979000000001</v>
      </c>
      <c r="AV17" s="7">
        <v>3.76024</v>
      </c>
      <c r="AW17" s="7">
        <v>0.49852492999999998</v>
      </c>
      <c r="AX17" s="7">
        <v>0.21746952999999999</v>
      </c>
      <c r="AY17" s="7">
        <v>0.93457204000000005</v>
      </c>
      <c r="AZ17" s="4">
        <v>341</v>
      </c>
      <c r="BA17" s="8">
        <v>85.333336000000003</v>
      </c>
      <c r="BB17" s="8">
        <v>83.044265999999993</v>
      </c>
      <c r="BC17" s="7">
        <v>1.1631205</v>
      </c>
      <c r="BD17" s="8">
        <v>15.315837</v>
      </c>
      <c r="BE17" s="11">
        <v>1.0229812</v>
      </c>
      <c r="BG17" s="12">
        <f>$AP17/$V17</f>
        <v>9.9999997936647862</v>
      </c>
      <c r="BH17" s="12">
        <f>BH$6*$BA17/SQRT($M17)</f>
        <v>11.36523748040362</v>
      </c>
      <c r="BI17" s="45">
        <f>$AF17-BH17</f>
        <v>4.5248685195963798</v>
      </c>
      <c r="BJ17" s="45">
        <f>$AF17</f>
        <v>15.890105999999999</v>
      </c>
      <c r="BK17" s="45">
        <f>$AF17+BH17</f>
        <v>27.255343480403617</v>
      </c>
      <c r="BL17" s="46">
        <f>BI17*$M17/$BG17</f>
        <v>138.00849269529078</v>
      </c>
      <c r="BM17" s="46">
        <f>BJ17*$M17/$BG17</f>
        <v>484.64824299999987</v>
      </c>
      <c r="BN17" s="46">
        <f>BK17*$M17/$BG17</f>
        <v>831.28799330470895</v>
      </c>
      <c r="BQ17" s="94">
        <f>AE17*BP$7*10</f>
        <v>337.71093999999999</v>
      </c>
      <c r="BR17" s="94">
        <f>BQ17*BR$7</f>
        <v>506.56641000000002</v>
      </c>
      <c r="BS17" s="94">
        <f>BL17*BP$7*10</f>
        <v>138.00849269529078</v>
      </c>
      <c r="BT17" s="48">
        <f>BS17/$BR17</f>
        <v>0.27243909183652898</v>
      </c>
      <c r="BU17" s="94">
        <f>BM17*BP$7*10</f>
        <v>484.64824299999987</v>
      </c>
      <c r="BV17" s="48">
        <f>BU17/$BR17</f>
        <v>0.9567318981927756</v>
      </c>
      <c r="BW17" s="94">
        <f>BN17*BP$7*10</f>
        <v>831.28799330470895</v>
      </c>
      <c r="BX17" s="48">
        <f>BW17/$BR17</f>
        <v>1.6410247045490223</v>
      </c>
      <c r="BZ17" s="6">
        <f>(BI17-BI$1)/(BI$3-BI$1)</f>
        <v>7.4872904535900023E-2</v>
      </c>
      <c r="CA17" s="71">
        <f>(BS17-BS$1)/(BS$3-BS$1)</f>
        <v>4.3620063056266034E-2</v>
      </c>
      <c r="CB17" s="71">
        <f>(AY17-AY$1)/(AY$3-AY$1)</f>
        <v>0.57840360734824847</v>
      </c>
      <c r="CC17" s="71">
        <f>1-(AZ17-AZ$1)/(AZ$3-AZ$1)</f>
        <v>1</v>
      </c>
      <c r="CD17" s="71">
        <f>(M17-M$1)/(M$3-M$1)</f>
        <v>0.25174825174825177</v>
      </c>
      <c r="CE17" s="74">
        <f>AVERAGE(BZ17:CD17)</f>
        <v>0.38972896533773327</v>
      </c>
    </row>
    <row r="18" spans="1:83" x14ac:dyDescent="0.25">
      <c r="A18" s="38">
        <v>43394</v>
      </c>
      <c r="B18" s="39" t="s">
        <v>127</v>
      </c>
      <c r="C18" s="39" t="s">
        <v>171</v>
      </c>
      <c r="D18" s="40">
        <v>9046</v>
      </c>
      <c r="E18" s="40" t="s">
        <v>175</v>
      </c>
      <c r="F18" s="5" t="s">
        <v>127</v>
      </c>
      <c r="G18" s="41">
        <v>37</v>
      </c>
      <c r="H18" s="5"/>
      <c r="I18" s="5" t="s">
        <v>128</v>
      </c>
      <c r="J18" s="67">
        <v>60</v>
      </c>
      <c r="K18" s="4">
        <v>81</v>
      </c>
      <c r="L18" s="4">
        <v>171</v>
      </c>
      <c r="M18" s="4">
        <v>252</v>
      </c>
      <c r="N18" s="6">
        <v>10.266734</v>
      </c>
      <c r="O18" s="6">
        <v>67.857140000000001</v>
      </c>
      <c r="P18" s="7">
        <v>0.18280947</v>
      </c>
      <c r="Q18" s="8">
        <v>45.315327000000003</v>
      </c>
      <c r="R18" s="8">
        <v>8.3796420000000005</v>
      </c>
      <c r="S18" s="8">
        <v>82.395399999999995</v>
      </c>
      <c r="T18" s="6">
        <v>1.4470278999999999</v>
      </c>
      <c r="U18" s="8">
        <v>44.234527999999997</v>
      </c>
      <c r="V18" s="4">
        <v>530.81439999999998</v>
      </c>
      <c r="W18" s="8">
        <v>30.320988</v>
      </c>
      <c r="X18" s="8">
        <v>30.701754000000001</v>
      </c>
      <c r="Y18" s="8">
        <v>30.579364999999999</v>
      </c>
      <c r="Z18" s="6">
        <v>1.3728814</v>
      </c>
      <c r="AA18" s="6">
        <v>2.85</v>
      </c>
      <c r="AB18" s="8">
        <v>-92.67371</v>
      </c>
      <c r="AC18" s="8">
        <v>77.526679999999999</v>
      </c>
      <c r="AD18" s="4">
        <v>215</v>
      </c>
      <c r="AE18" s="4">
        <v>651.34180000000003</v>
      </c>
      <c r="AF18" s="8">
        <v>22.819400000000002</v>
      </c>
      <c r="AG18" s="8">
        <v>11.273334</v>
      </c>
      <c r="AH18" s="7">
        <v>0.87071370000000003</v>
      </c>
      <c r="AI18" s="9">
        <v>-7506.5709999999999</v>
      </c>
      <c r="AJ18" s="9">
        <v>13257.0625</v>
      </c>
      <c r="AK18" s="4">
        <v>-131.91</v>
      </c>
      <c r="AL18" s="4">
        <v>134.6</v>
      </c>
      <c r="AM18" s="4">
        <v>4</v>
      </c>
      <c r="AN18" s="4">
        <v>9</v>
      </c>
      <c r="AO18" s="6">
        <v>5.4077883</v>
      </c>
      <c r="AP18" s="10">
        <v>5750.4889999999996</v>
      </c>
      <c r="AQ18" s="7">
        <v>0.83655524000000003</v>
      </c>
      <c r="AR18" s="7">
        <v>1.7660610999999999</v>
      </c>
      <c r="AS18" s="7">
        <v>0.24623379000000001</v>
      </c>
      <c r="AT18" s="8">
        <v>5.7277769999999997</v>
      </c>
      <c r="AU18" s="8">
        <v>8.8286809999999996</v>
      </c>
      <c r="AV18" s="7">
        <v>4.2107014999999999</v>
      </c>
      <c r="AW18" s="7">
        <v>0.50845890000000005</v>
      </c>
      <c r="AX18" s="7">
        <v>0.26541176</v>
      </c>
      <c r="AY18" s="7">
        <v>0.93097399999999997</v>
      </c>
      <c r="AZ18" s="4">
        <v>408</v>
      </c>
      <c r="BA18" s="8">
        <v>104.644516</v>
      </c>
      <c r="BB18" s="8">
        <v>7.6550216999999998</v>
      </c>
      <c r="BC18" s="7">
        <v>2.1111111999999999</v>
      </c>
      <c r="BD18" s="8">
        <v>13.649635999999999</v>
      </c>
      <c r="BE18" s="11">
        <v>1.0961968</v>
      </c>
      <c r="BG18" s="12">
        <f>$AP18/$V18</f>
        <v>10.83333270536745</v>
      </c>
      <c r="BH18" s="12">
        <f>BH$6*$BA18/SQRT($M18)</f>
        <v>15.332956855398228</v>
      </c>
      <c r="BI18" s="45">
        <f>$AF18-BH18</f>
        <v>7.4864431446017736</v>
      </c>
      <c r="BJ18" s="45">
        <f>$AF18</f>
        <v>22.819400000000002</v>
      </c>
      <c r="BK18" s="45">
        <f>$AF18+BH18</f>
        <v>38.152356855398232</v>
      </c>
      <c r="BL18" s="46">
        <f>BI18*$M18/$BG18</f>
        <v>174.14619524284765</v>
      </c>
      <c r="BM18" s="46">
        <f>BJ18*$M18/$BG18</f>
        <v>530.81438153846045</v>
      </c>
      <c r="BN18" s="46">
        <f>BK18*$M18/$BG18</f>
        <v>887.48256783407351</v>
      </c>
      <c r="BQ18" s="94">
        <f>AE18*BP$7*10</f>
        <v>651.34180000000003</v>
      </c>
      <c r="BR18" s="94">
        <f>BQ18*BR$7</f>
        <v>977.0127</v>
      </c>
      <c r="BS18" s="94">
        <f>BL18*BP$7*10</f>
        <v>174.14619524284768</v>
      </c>
      <c r="BT18" s="48">
        <f>BS18/$BR18</f>
        <v>0.17824353280448421</v>
      </c>
      <c r="BU18" s="94">
        <f>BM18*BP$7*10</f>
        <v>530.81438153846057</v>
      </c>
      <c r="BV18" s="48">
        <f>BU18/$BR18</f>
        <v>0.54330346119191752</v>
      </c>
      <c r="BW18" s="94">
        <f>BN18*BP$7*10</f>
        <v>887.48256783407351</v>
      </c>
      <c r="BX18" s="48">
        <f>BW18/$BR18</f>
        <v>0.90836338957935092</v>
      </c>
      <c r="BZ18" s="6">
        <f>(BI18-BI$1)/(BI$3-BI$1)</f>
        <v>0.30735471721346436</v>
      </c>
      <c r="CA18" s="71">
        <f>(BS18-BS$1)/(BS$3-BS$1)</f>
        <v>0.37717093475675728</v>
      </c>
      <c r="CB18" s="71">
        <f>(AY18-AY$1)/(AY$3-AY$1)</f>
        <v>0.50506381387961496</v>
      </c>
      <c r="CC18" s="71">
        <f>1-(AZ18-AZ$1)/(AZ$3-AZ$1)</f>
        <v>0.54729729729729737</v>
      </c>
      <c r="CD18" s="71">
        <f>(M18-M$1)/(M$3-M$1)</f>
        <v>0.15909090909090909</v>
      </c>
      <c r="CE18" s="74">
        <f>AVERAGE(BZ18:CD18)</f>
        <v>0.37919553444760867</v>
      </c>
    </row>
    <row r="19" spans="1:83" x14ac:dyDescent="0.25">
      <c r="A19" s="65">
        <v>43394</v>
      </c>
      <c r="B19" s="50" t="s">
        <v>85</v>
      </c>
      <c r="C19" s="50" t="s">
        <v>135</v>
      </c>
      <c r="D19" s="51">
        <v>9009</v>
      </c>
      <c r="E19" s="51" t="s">
        <v>174</v>
      </c>
      <c r="F19" s="50" t="s">
        <v>85</v>
      </c>
      <c r="G19" s="51">
        <v>29</v>
      </c>
      <c r="H19" s="50"/>
      <c r="I19" s="50" t="s">
        <v>52</v>
      </c>
      <c r="J19" s="69">
        <v>1440</v>
      </c>
      <c r="K19" s="52">
        <v>98</v>
      </c>
      <c r="L19" s="52">
        <v>114</v>
      </c>
      <c r="M19" s="52">
        <v>212</v>
      </c>
      <c r="N19" s="53">
        <v>8.3425290000000007</v>
      </c>
      <c r="O19" s="53">
        <v>53.773586000000002</v>
      </c>
      <c r="P19" s="54">
        <v>0.26293870000000003</v>
      </c>
      <c r="Q19" s="55">
        <v>41.345222</v>
      </c>
      <c r="R19" s="55">
        <v>8.3762460000000001</v>
      </c>
      <c r="S19" s="55">
        <v>104.91791499999999</v>
      </c>
      <c r="T19" s="53">
        <v>1.5973200999999999</v>
      </c>
      <c r="U19" s="55">
        <v>48.901736999999997</v>
      </c>
      <c r="V19" s="52">
        <v>586.82079999999996</v>
      </c>
      <c r="W19" s="55">
        <v>11.061225</v>
      </c>
      <c r="X19" s="55">
        <v>16.052631000000002</v>
      </c>
      <c r="Y19" s="55">
        <v>13.745283000000001</v>
      </c>
      <c r="Z19" s="53">
        <v>1.661017</v>
      </c>
      <c r="AA19" s="53">
        <v>1.9322033999999999</v>
      </c>
      <c r="AB19" s="55">
        <v>-76.556839999999994</v>
      </c>
      <c r="AC19" s="55">
        <v>129.29850999999999</v>
      </c>
      <c r="AD19" s="52">
        <v>183</v>
      </c>
      <c r="AE19" s="52">
        <v>570.34862999999996</v>
      </c>
      <c r="AF19" s="55">
        <v>34.138947000000002</v>
      </c>
      <c r="AG19" s="55">
        <v>90.354384999999994</v>
      </c>
      <c r="AH19" s="54">
        <v>0.904694</v>
      </c>
      <c r="AI19" s="56">
        <v>-7502.5703000000003</v>
      </c>
      <c r="AJ19" s="56">
        <v>14740.03</v>
      </c>
      <c r="AK19" s="52">
        <v>-240.91</v>
      </c>
      <c r="AL19" s="52">
        <v>552.92999999999995</v>
      </c>
      <c r="AM19" s="52">
        <v>4</v>
      </c>
      <c r="AN19" s="52">
        <v>6</v>
      </c>
      <c r="AO19" s="53">
        <v>4.9360084999999998</v>
      </c>
      <c r="AP19" s="57">
        <v>7237.4570000000003</v>
      </c>
      <c r="AQ19" s="54">
        <v>1.6889217000000001</v>
      </c>
      <c r="AR19" s="54">
        <v>1.9646641</v>
      </c>
      <c r="AS19" s="54">
        <v>0.44592944000000001</v>
      </c>
      <c r="AT19" s="55">
        <v>7.6651654000000002</v>
      </c>
      <c r="AU19" s="55">
        <v>12.689531000000001</v>
      </c>
      <c r="AV19" s="54">
        <v>3.6928040000000002</v>
      </c>
      <c r="AW19" s="54">
        <v>0.30056896999999999</v>
      </c>
      <c r="AX19" s="54">
        <v>0.24374494999999999</v>
      </c>
      <c r="AY19" s="54">
        <v>0.90803829999999996</v>
      </c>
      <c r="AZ19" s="52">
        <v>378</v>
      </c>
      <c r="BA19" s="55">
        <v>152.07971000000001</v>
      </c>
      <c r="BB19" s="55">
        <v>59.779679999999999</v>
      </c>
      <c r="BC19" s="54">
        <v>1.1632652999999999</v>
      </c>
      <c r="BD19" s="55">
        <v>3.2911359999999998</v>
      </c>
      <c r="BE19" s="58">
        <v>1.8396292000000001</v>
      </c>
      <c r="BG19" s="12">
        <f>$AP19/$V19</f>
        <v>12.333334128578947</v>
      </c>
      <c r="BH19" s="12">
        <f>BH$6*$BA19/SQRT($M19)</f>
        <v>24.294784751865837</v>
      </c>
      <c r="BI19" s="45">
        <f>$AF19-BH19</f>
        <v>9.8441622481341646</v>
      </c>
      <c r="BJ19" s="45">
        <f>$AF19</f>
        <v>34.138947000000002</v>
      </c>
      <c r="BK19" s="45">
        <f>$AF19+BH19</f>
        <v>58.433731751865835</v>
      </c>
      <c r="BL19" s="46">
        <f>BI19*$M19/$BG19</f>
        <v>169.21315638149372</v>
      </c>
      <c r="BM19" s="46">
        <f>BJ19*$M19/$BG19</f>
        <v>586.82078086486604</v>
      </c>
      <c r="BN19" s="46">
        <f>BK19*$M19/$BG19</f>
        <v>1004.4284053482384</v>
      </c>
      <c r="BQ19" s="94">
        <f>AE19*BP$7*10</f>
        <v>570.34862999999996</v>
      </c>
      <c r="BR19" s="94">
        <f>BQ19*BR$7</f>
        <v>855.52294499999994</v>
      </c>
      <c r="BS19" s="94">
        <f>BL19*BP$7*10</f>
        <v>169.21315638149372</v>
      </c>
      <c r="BT19" s="48">
        <f>BS19/$BR19</f>
        <v>0.19778915033248318</v>
      </c>
      <c r="BU19" s="94">
        <f>BM19*BP$7*10</f>
        <v>586.82078086486604</v>
      </c>
      <c r="BV19" s="48">
        <f>BU19/$BR19</f>
        <v>0.68592056390125933</v>
      </c>
      <c r="BW19" s="94">
        <f>BN19*BP$7*10</f>
        <v>1004.4284053482385</v>
      </c>
      <c r="BX19" s="48">
        <f>BW19/$BR19</f>
        <v>1.1740519774700358</v>
      </c>
      <c r="BZ19" s="6">
        <f>(BI19-BI$1)/(BI$3-BI$1)</f>
        <v>0.49243423752868648</v>
      </c>
      <c r="CA19" s="71">
        <f>(BS19-BS$1)/(BS$3-BS$1)</f>
        <v>0.33163900283132131</v>
      </c>
      <c r="CB19" s="71">
        <f>(AY19-AY$1)/(AY$3-AY$1)</f>
        <v>3.7559422305730047E-2</v>
      </c>
      <c r="CC19" s="71">
        <f>1-(AZ19-AZ$1)/(AZ$3-AZ$1)</f>
        <v>0.75</v>
      </c>
      <c r="CD19" s="71">
        <f>(M19-M$1)/(M$3-M$1)</f>
        <v>8.9160839160839167E-2</v>
      </c>
      <c r="CE19" s="74">
        <f>AVERAGE(BZ19:CD19)</f>
        <v>0.34015870036531537</v>
      </c>
    </row>
    <row r="20" spans="1:83" x14ac:dyDescent="0.25">
      <c r="A20" s="38">
        <v>43394</v>
      </c>
      <c r="B20" s="39" t="s">
        <v>112</v>
      </c>
      <c r="C20" s="39" t="s">
        <v>161</v>
      </c>
      <c r="D20" s="40">
        <v>9035</v>
      </c>
      <c r="E20" s="40" t="s">
        <v>175</v>
      </c>
      <c r="F20" s="50" t="s">
        <v>112</v>
      </c>
      <c r="G20" s="51">
        <v>49</v>
      </c>
      <c r="H20" s="50"/>
      <c r="I20" s="50" t="s">
        <v>109</v>
      </c>
      <c r="J20" s="69">
        <v>60</v>
      </c>
      <c r="K20" s="52">
        <v>85</v>
      </c>
      <c r="L20" s="52">
        <v>102</v>
      </c>
      <c r="M20" s="52">
        <v>187</v>
      </c>
      <c r="N20" s="53">
        <v>11.793298</v>
      </c>
      <c r="O20" s="53">
        <v>54.545456000000001</v>
      </c>
      <c r="P20" s="54">
        <v>0.29657304000000001</v>
      </c>
      <c r="Q20" s="55">
        <v>49.321159999999999</v>
      </c>
      <c r="R20" s="55">
        <v>9.1228219999999993</v>
      </c>
      <c r="S20" s="55">
        <v>138.90187</v>
      </c>
      <c r="T20" s="53">
        <v>1.8481297000000001</v>
      </c>
      <c r="U20" s="55">
        <v>56.440150000000003</v>
      </c>
      <c r="V20" s="52">
        <v>677.28179999999998</v>
      </c>
      <c r="W20" s="55">
        <v>105.35294</v>
      </c>
      <c r="X20" s="55">
        <v>123.71568000000001</v>
      </c>
      <c r="Y20" s="55">
        <v>115.36897999999999</v>
      </c>
      <c r="Z20" s="53">
        <v>1.8085107</v>
      </c>
      <c r="AA20" s="53">
        <v>2.125</v>
      </c>
      <c r="AB20" s="55">
        <v>-110.2959</v>
      </c>
      <c r="AC20" s="55">
        <v>162.74017000000001</v>
      </c>
      <c r="AD20" s="52">
        <v>138</v>
      </c>
      <c r="AE20" s="52">
        <v>777.44920000000002</v>
      </c>
      <c r="AF20" s="55">
        <v>38.632829999999998</v>
      </c>
      <c r="AG20" s="55">
        <v>31.997506999999999</v>
      </c>
      <c r="AH20" s="54">
        <v>0.87602239999999998</v>
      </c>
      <c r="AI20" s="56">
        <v>-9375.1509999999998</v>
      </c>
      <c r="AJ20" s="56">
        <v>16599.498</v>
      </c>
      <c r="AK20" s="52">
        <v>-120.51</v>
      </c>
      <c r="AL20" s="52">
        <v>162.74</v>
      </c>
      <c r="AM20" s="52">
        <v>7</v>
      </c>
      <c r="AN20" s="52">
        <v>7</v>
      </c>
      <c r="AO20" s="53">
        <v>5.4063489999999996</v>
      </c>
      <c r="AP20" s="57">
        <v>7224.3393999999998</v>
      </c>
      <c r="AQ20" s="54">
        <v>1.4754871000000001</v>
      </c>
      <c r="AR20" s="54">
        <v>1.7705846000000001</v>
      </c>
      <c r="AS20" s="54">
        <v>0.35026534999999998</v>
      </c>
      <c r="AT20" s="55">
        <v>6.1405890000000003</v>
      </c>
      <c r="AU20" s="55">
        <v>9.2923609999999996</v>
      </c>
      <c r="AV20" s="54">
        <v>3.8642864000000001</v>
      </c>
      <c r="AW20" s="54">
        <v>0.45182391999999999</v>
      </c>
      <c r="AX20" s="54">
        <v>0.2856167</v>
      </c>
      <c r="AY20" s="54">
        <v>0.93116045000000003</v>
      </c>
      <c r="AZ20" s="52">
        <v>461</v>
      </c>
      <c r="BA20" s="55">
        <v>169.541</v>
      </c>
      <c r="BB20" s="55">
        <v>71.854579999999999</v>
      </c>
      <c r="BC20" s="54">
        <v>1.2</v>
      </c>
      <c r="BD20" s="55">
        <v>45.451210000000003</v>
      </c>
      <c r="BE20" s="58">
        <v>0.11426934599999999</v>
      </c>
      <c r="BG20" s="12">
        <f>$AP20/$V20</f>
        <v>10.666666961964724</v>
      </c>
      <c r="BH20" s="12">
        <f>BH$6*$BA20/SQRT($M20)</f>
        <v>28.837901064508944</v>
      </c>
      <c r="BI20" s="45">
        <f>$AF20-BH20</f>
        <v>9.794928935491054</v>
      </c>
      <c r="BJ20" s="45">
        <f>$AF20</f>
        <v>38.632829999999998</v>
      </c>
      <c r="BK20" s="45">
        <f>$AF20+BH20</f>
        <v>67.470731064508939</v>
      </c>
      <c r="BL20" s="46">
        <f>BI20*$M20/$BG20</f>
        <v>171.71734314647151</v>
      </c>
      <c r="BM20" s="46">
        <f>BJ20*$M20/$BG20</f>
        <v>677.28178218750054</v>
      </c>
      <c r="BN20" s="46">
        <f>BK20*$M20/$BG20</f>
        <v>1182.8462212285294</v>
      </c>
      <c r="BQ20" s="94">
        <f>AE20*BP$7*10</f>
        <v>777.44920000000002</v>
      </c>
      <c r="BR20" s="94">
        <f>BQ20*BR$7</f>
        <v>1166.1738</v>
      </c>
      <c r="BS20" s="94">
        <f>BL20*BP$7*10</f>
        <v>171.71734314647151</v>
      </c>
      <c r="BT20" s="48">
        <f>BS20/$BR20</f>
        <v>0.1472485003062764</v>
      </c>
      <c r="BU20" s="94">
        <f>BM20*BP$7*10</f>
        <v>677.28178218750054</v>
      </c>
      <c r="BV20" s="48">
        <f>BU20/$BR20</f>
        <v>0.58077259340546028</v>
      </c>
      <c r="BW20" s="94">
        <f>BN20*BP$7*10</f>
        <v>1182.8462212285294</v>
      </c>
      <c r="BX20" s="48">
        <f>BW20/$BR20</f>
        <v>1.0142966865046439</v>
      </c>
      <c r="BZ20" s="6">
        <f>(BI20-BI$1)/(BI$3-BI$1)</f>
        <v>0.48856945233274679</v>
      </c>
      <c r="CA20" s="71">
        <f>(BS20-BS$1)/(BS$3-BS$1)</f>
        <v>0.35475263816162383</v>
      </c>
      <c r="CB20" s="71">
        <f>(AY20-AY$1)/(AY$3-AY$1)</f>
        <v>0.50886427315528471</v>
      </c>
      <c r="CC20" s="71">
        <f>1-(AZ20-AZ$1)/(AZ$3-AZ$1)</f>
        <v>0.18918918918918914</v>
      </c>
      <c r="CD20" s="71">
        <f>(M20-M$1)/(M$3-M$1)</f>
        <v>4.5454545454545456E-2</v>
      </c>
      <c r="CE20" s="74">
        <f>AVERAGE(BZ20:CD20)</f>
        <v>0.31736601965867794</v>
      </c>
    </row>
    <row r="21" spans="1:83" x14ac:dyDescent="0.25">
      <c r="A21" s="38">
        <v>43394</v>
      </c>
      <c r="B21" s="39" t="s">
        <v>118</v>
      </c>
      <c r="C21" s="39" t="s">
        <v>165</v>
      </c>
      <c r="D21" s="40">
        <v>9039</v>
      </c>
      <c r="E21" s="40" t="s">
        <v>175</v>
      </c>
      <c r="F21" s="5" t="s">
        <v>118</v>
      </c>
      <c r="G21" s="41">
        <v>25</v>
      </c>
      <c r="H21" s="5"/>
      <c r="I21" s="5" t="s">
        <v>117</v>
      </c>
      <c r="J21" s="67">
        <v>60</v>
      </c>
      <c r="K21" s="4">
        <v>121</v>
      </c>
      <c r="L21" s="4">
        <v>180</v>
      </c>
      <c r="M21" s="4">
        <v>301</v>
      </c>
      <c r="N21" s="6">
        <v>8.4000909999999998</v>
      </c>
      <c r="O21" s="6">
        <v>59.800663</v>
      </c>
      <c r="P21" s="7">
        <v>0.16990469999999999</v>
      </c>
      <c r="Q21" s="8">
        <v>41.978760000000001</v>
      </c>
      <c r="R21" s="8">
        <v>9.0885689999999997</v>
      </c>
      <c r="S21" s="8">
        <v>96.286779999999993</v>
      </c>
      <c r="T21" s="6">
        <v>1.4966481</v>
      </c>
      <c r="U21" s="8">
        <v>45.726260000000003</v>
      </c>
      <c r="V21" s="4">
        <v>548.71514999999999</v>
      </c>
      <c r="W21" s="8">
        <v>65.347110000000001</v>
      </c>
      <c r="X21" s="8">
        <v>60.638890000000004</v>
      </c>
      <c r="Y21" s="8">
        <v>62.531562999999998</v>
      </c>
      <c r="Z21" s="6">
        <v>1.8615383999999999</v>
      </c>
      <c r="AA21" s="6">
        <v>2.7692307999999999</v>
      </c>
      <c r="AB21" s="8">
        <v>-92.741590000000002</v>
      </c>
      <c r="AC21" s="8">
        <v>98.669929999999994</v>
      </c>
      <c r="AD21" s="4">
        <v>276</v>
      </c>
      <c r="AE21" s="4">
        <v>493.34960000000001</v>
      </c>
      <c r="AF21" s="8">
        <v>21.723772</v>
      </c>
      <c r="AG21" s="8">
        <v>26.3691</v>
      </c>
      <c r="AH21" s="7">
        <v>0.90822077000000001</v>
      </c>
      <c r="AI21" s="9">
        <v>-11221.732</v>
      </c>
      <c r="AJ21" s="9">
        <v>17760.588</v>
      </c>
      <c r="AK21" s="4">
        <v>-98.67</v>
      </c>
      <c r="AL21" s="4">
        <v>98.67</v>
      </c>
      <c r="AM21" s="4">
        <v>6</v>
      </c>
      <c r="AN21" s="4">
        <v>9</v>
      </c>
      <c r="AO21" s="6">
        <v>4.6188526000000003</v>
      </c>
      <c r="AP21" s="10">
        <v>6538.8554999999997</v>
      </c>
      <c r="AQ21" s="7">
        <v>1.0639231</v>
      </c>
      <c r="AR21" s="7">
        <v>1.5826956999999999</v>
      </c>
      <c r="AS21" s="7">
        <v>0.2342398</v>
      </c>
      <c r="AT21" s="8">
        <v>5.9166026</v>
      </c>
      <c r="AU21" s="8">
        <v>13.254</v>
      </c>
      <c r="AV21" s="7">
        <v>4.0050197000000001</v>
      </c>
      <c r="AW21" s="7">
        <v>0.4378283</v>
      </c>
      <c r="AX21" s="7">
        <v>0.23506789</v>
      </c>
      <c r="AY21" s="7">
        <v>0.91190530000000003</v>
      </c>
      <c r="AZ21" s="4">
        <v>367</v>
      </c>
      <c r="BA21" s="8">
        <v>120.06441</v>
      </c>
      <c r="BB21" s="8">
        <v>56.703884000000002</v>
      </c>
      <c r="BC21" s="7">
        <v>1.4876033</v>
      </c>
      <c r="BD21" s="8">
        <v>97.427710000000005</v>
      </c>
      <c r="BE21" s="11">
        <v>-1.9477434</v>
      </c>
      <c r="BG21" s="12">
        <f>$AP21/$V21</f>
        <v>11.916666598325197</v>
      </c>
      <c r="BH21" s="12">
        <f>BH$6*$BA21/SQRT($M21)</f>
        <v>16.096844685323294</v>
      </c>
      <c r="BI21" s="45">
        <f>$AF21-BH21</f>
        <v>5.6269273146767063</v>
      </c>
      <c r="BJ21" s="45">
        <f>$AF21</f>
        <v>21.723772</v>
      </c>
      <c r="BK21" s="45">
        <f>$AF21+BH21</f>
        <v>37.820616685323294</v>
      </c>
      <c r="BL21" s="46">
        <f>BI21*$M21/$BG21</f>
        <v>142.12910193826576</v>
      </c>
      <c r="BM21" s="46">
        <f>BJ21*$M21/$BG21</f>
        <v>548.71513925874115</v>
      </c>
      <c r="BN21" s="46">
        <f>BK21*$M21/$BG21</f>
        <v>955.30117657921664</v>
      </c>
      <c r="BQ21" s="94">
        <f>AE21*BP$7*10</f>
        <v>493.34960000000001</v>
      </c>
      <c r="BR21" s="94">
        <f>BQ21*BR$7</f>
        <v>740.02440000000001</v>
      </c>
      <c r="BS21" s="94">
        <f>BL21*BP$7*10</f>
        <v>142.12910193826576</v>
      </c>
      <c r="BT21" s="48">
        <f>BS21/$BR21</f>
        <v>0.19206002118074184</v>
      </c>
      <c r="BU21" s="94">
        <f>BM21*BP$7*10</f>
        <v>548.71513925874115</v>
      </c>
      <c r="BV21" s="48">
        <f>BU21/$BR21</f>
        <v>0.74148249606194216</v>
      </c>
      <c r="BW21" s="94">
        <f>BN21*BP$7*10</f>
        <v>955.30117657921664</v>
      </c>
      <c r="BX21" s="48">
        <f>BW21/$BR21</f>
        <v>1.2909049709431428</v>
      </c>
      <c r="BZ21" s="6">
        <f>(BI21-BI$1)/(BI$3-BI$1)</f>
        <v>0.16138385185233312</v>
      </c>
      <c r="CA21" s="71">
        <f>(BS21-BS$1)/(BS$3-BS$1)</f>
        <v>8.1653272365094232E-2</v>
      </c>
      <c r="CB21" s="71">
        <f>(AY21-AY$1)/(AY$3-AY$1)</f>
        <v>0.11638149803118177</v>
      </c>
      <c r="CC21" s="71">
        <f>1-(AZ21-AZ$1)/(AZ$3-AZ$1)</f>
        <v>0.82432432432432434</v>
      </c>
      <c r="CD21" s="71">
        <f>(M21-M$1)/(M$3-M$1)</f>
        <v>0.24475524475524477</v>
      </c>
      <c r="CE21" s="74">
        <f>AVERAGE(BZ21:CD21)</f>
        <v>0.28569963826563566</v>
      </c>
    </row>
    <row r="22" spans="1:83" x14ac:dyDescent="0.25">
      <c r="A22" s="65">
        <v>43394</v>
      </c>
      <c r="B22" s="50" t="s">
        <v>82</v>
      </c>
      <c r="C22" s="50" t="s">
        <v>132</v>
      </c>
      <c r="D22" s="51">
        <v>9006</v>
      </c>
      <c r="E22" s="51" t="s">
        <v>174</v>
      </c>
      <c r="F22" s="50" t="s">
        <v>82</v>
      </c>
      <c r="G22" s="51">
        <v>29</v>
      </c>
      <c r="H22" s="50"/>
      <c r="I22" s="50" t="s">
        <v>52</v>
      </c>
      <c r="J22" s="69">
        <v>1440</v>
      </c>
      <c r="K22" s="52">
        <v>102</v>
      </c>
      <c r="L22" s="52">
        <v>125</v>
      </c>
      <c r="M22" s="52">
        <v>227</v>
      </c>
      <c r="N22" s="53">
        <v>10.763123</v>
      </c>
      <c r="O22" s="53">
        <v>55.066079999999999</v>
      </c>
      <c r="P22" s="54">
        <v>0.26062465000000001</v>
      </c>
      <c r="Q22" s="55">
        <v>42.195476999999997</v>
      </c>
      <c r="R22" s="55">
        <v>8.4410305000000001</v>
      </c>
      <c r="S22" s="55">
        <v>102.30224</v>
      </c>
      <c r="T22" s="53">
        <v>1.7263965999999999</v>
      </c>
      <c r="U22" s="55">
        <v>52.888390000000001</v>
      </c>
      <c r="V22" s="52">
        <v>634.66070000000002</v>
      </c>
      <c r="W22" s="55">
        <v>11.843137</v>
      </c>
      <c r="X22" s="55">
        <v>15.416</v>
      </c>
      <c r="Y22" s="55">
        <v>13.810573</v>
      </c>
      <c r="Z22" s="53">
        <v>1.6451613</v>
      </c>
      <c r="AA22" s="53">
        <v>2.0491803000000002</v>
      </c>
      <c r="AB22" s="55">
        <v>-75.466279999999998</v>
      </c>
      <c r="AC22" s="55">
        <v>124.20032</v>
      </c>
      <c r="AD22" s="52">
        <v>198</v>
      </c>
      <c r="AE22" s="52">
        <v>663.16989999999998</v>
      </c>
      <c r="AF22" s="55">
        <v>34.482300000000002</v>
      </c>
      <c r="AG22" s="55">
        <v>96.610169999999997</v>
      </c>
      <c r="AH22" s="54">
        <v>0.89857376</v>
      </c>
      <c r="AI22" s="56">
        <v>-7697.5604999999996</v>
      </c>
      <c r="AJ22" s="56">
        <v>15525.04</v>
      </c>
      <c r="AK22" s="52">
        <v>-283.48</v>
      </c>
      <c r="AL22" s="52">
        <v>759.71</v>
      </c>
      <c r="AM22" s="52">
        <v>6</v>
      </c>
      <c r="AN22" s="52">
        <v>8</v>
      </c>
      <c r="AO22" s="53">
        <v>4.9988536999999997</v>
      </c>
      <c r="AP22" s="57">
        <v>7827.482</v>
      </c>
      <c r="AQ22" s="54">
        <v>1.6457723</v>
      </c>
      <c r="AR22" s="54">
        <v>2.0168780000000002</v>
      </c>
      <c r="AS22" s="54">
        <v>0.45692327999999999</v>
      </c>
      <c r="AT22" s="55">
        <v>8.4098590000000009</v>
      </c>
      <c r="AU22" s="55">
        <v>11.803132</v>
      </c>
      <c r="AV22" s="54">
        <v>3.7280622000000001</v>
      </c>
      <c r="AW22" s="54">
        <v>0.3340188</v>
      </c>
      <c r="AX22" s="54">
        <v>0.24461210999999999</v>
      </c>
      <c r="AY22" s="54">
        <v>0.91491526000000001</v>
      </c>
      <c r="AZ22" s="52">
        <v>488</v>
      </c>
      <c r="BA22" s="55">
        <v>154.98276000000001</v>
      </c>
      <c r="BB22" s="55">
        <v>82.259060000000005</v>
      </c>
      <c r="BC22" s="54">
        <v>1.2254902000000001</v>
      </c>
      <c r="BD22" s="55">
        <v>10.896777999999999</v>
      </c>
      <c r="BE22" s="58">
        <v>1.2320361</v>
      </c>
      <c r="BG22" s="12">
        <f>$AP22/$V22</f>
        <v>12.333333385854836</v>
      </c>
      <c r="BH22" s="12">
        <f>BH$6*$BA22/SQRT($M22)</f>
        <v>23.926555006704916</v>
      </c>
      <c r="BI22" s="45">
        <f>$AF22-BH22</f>
        <v>10.555744993295086</v>
      </c>
      <c r="BJ22" s="45">
        <f>$AF22</f>
        <v>34.482300000000002</v>
      </c>
      <c r="BK22" s="45">
        <f>$AF22+BH22</f>
        <v>58.408855006704918</v>
      </c>
      <c r="BL22" s="46">
        <f>BI22*$M22/$BG22</f>
        <v>194.28276513032122</v>
      </c>
      <c r="BM22" s="46">
        <f>BJ22*$M22/$BG22</f>
        <v>634.66070810810811</v>
      </c>
      <c r="BN22" s="46">
        <f>BK22*$M22/$BG22</f>
        <v>1075.038651085895</v>
      </c>
      <c r="BQ22" s="94">
        <f>AE22*BP$7*10</f>
        <v>663.1699000000001</v>
      </c>
      <c r="BR22" s="94">
        <f>BQ22*BR$7</f>
        <v>994.75485000000015</v>
      </c>
      <c r="BS22" s="94">
        <f>BL22*BP$7*10</f>
        <v>194.28276513032125</v>
      </c>
      <c r="BT22" s="48">
        <f>BS22/$BR22</f>
        <v>0.19530718058858546</v>
      </c>
      <c r="BU22" s="94">
        <f>BM22*BP$7*10</f>
        <v>634.66070810810811</v>
      </c>
      <c r="BV22" s="48">
        <f>BU22/$BR22</f>
        <v>0.6380071513178428</v>
      </c>
      <c r="BW22" s="94">
        <f>BN22*BP$7*10</f>
        <v>1075.038651085895</v>
      </c>
      <c r="BX22" s="48">
        <f>BW22/$BR22</f>
        <v>1.0807071220471003</v>
      </c>
      <c r="BZ22" s="6">
        <f>(BI22-BI$1)/(BI$3-BI$1)</f>
        <v>0.54829305164342013</v>
      </c>
      <c r="CA22" s="71">
        <f>(BS22-BS$1)/(BS$3-BS$1)</f>
        <v>0.56303140638429705</v>
      </c>
      <c r="CB22" s="71">
        <f>(AY22-AY$1)/(AY$3-AY$1)</f>
        <v>0.17773430254387246</v>
      </c>
      <c r="CC22" s="71">
        <f>1-(AZ22-AZ$1)/(AZ$3-AZ$1)</f>
        <v>6.7567567567567988E-3</v>
      </c>
      <c r="CD22" s="71">
        <f>(M22-M$1)/(M$3-M$1)</f>
        <v>0.11538461538461539</v>
      </c>
      <c r="CE22" s="74">
        <f>AVERAGE(BZ22:CD22)</f>
        <v>0.28224002654259239</v>
      </c>
    </row>
    <row r="23" spans="1:83" x14ac:dyDescent="0.25">
      <c r="A23" s="38">
        <v>43394</v>
      </c>
      <c r="B23" s="39" t="s">
        <v>107</v>
      </c>
      <c r="C23" s="39" t="s">
        <v>152</v>
      </c>
      <c r="D23" s="40">
        <v>9026</v>
      </c>
      <c r="E23" s="40" t="s">
        <v>175</v>
      </c>
      <c r="F23" s="5" t="s">
        <v>107</v>
      </c>
      <c r="G23" s="41">
        <v>25</v>
      </c>
      <c r="H23" s="5"/>
      <c r="I23" s="5" t="s">
        <v>52</v>
      </c>
      <c r="J23" s="67">
        <v>5</v>
      </c>
      <c r="K23" s="4">
        <v>103</v>
      </c>
      <c r="L23" s="4">
        <v>341</v>
      </c>
      <c r="M23" s="4">
        <v>444</v>
      </c>
      <c r="N23" s="6">
        <v>9.9891419999999993</v>
      </c>
      <c r="O23" s="6">
        <v>76.8018</v>
      </c>
      <c r="P23" s="7">
        <v>0.12760782000000001</v>
      </c>
      <c r="Q23" s="8">
        <v>40.890990000000002</v>
      </c>
      <c r="R23" s="8">
        <v>8.6172599999999999</v>
      </c>
      <c r="S23" s="8">
        <v>83.342354</v>
      </c>
      <c r="T23" s="6">
        <v>1.6194310999999999</v>
      </c>
      <c r="U23" s="8">
        <v>49.387287000000001</v>
      </c>
      <c r="V23" s="4">
        <v>592.64746000000002</v>
      </c>
      <c r="W23" s="8">
        <v>2005.6213</v>
      </c>
      <c r="X23" s="8">
        <v>1427.0968</v>
      </c>
      <c r="Y23" s="8">
        <v>1561.3041000000001</v>
      </c>
      <c r="Z23" s="6">
        <v>1.2409638000000001</v>
      </c>
      <c r="AA23" s="6">
        <v>4.1084337</v>
      </c>
      <c r="AB23" s="8">
        <v>-143.4299</v>
      </c>
      <c r="AC23" s="8">
        <v>65.192880000000002</v>
      </c>
      <c r="AD23" s="4">
        <v>419</v>
      </c>
      <c r="AE23" s="4">
        <v>665.00684000000001</v>
      </c>
      <c r="AF23" s="8">
        <v>16.796126999999998</v>
      </c>
      <c r="AG23" s="8">
        <v>81.855735999999993</v>
      </c>
      <c r="AH23" s="7">
        <v>0.89405285999999995</v>
      </c>
      <c r="AI23" s="9">
        <v>-14773.279</v>
      </c>
      <c r="AJ23" s="9">
        <v>22230.771000000001</v>
      </c>
      <c r="AK23" s="4">
        <v>-143.43</v>
      </c>
      <c r="AL23" s="4">
        <v>65.2</v>
      </c>
      <c r="AM23" s="4">
        <v>4</v>
      </c>
      <c r="AN23" s="4">
        <v>14</v>
      </c>
      <c r="AO23" s="6">
        <v>4.7452430000000003</v>
      </c>
      <c r="AP23" s="10">
        <v>7457.4804999999997</v>
      </c>
      <c r="AQ23" s="7">
        <v>0.45452779999999998</v>
      </c>
      <c r="AR23" s="7">
        <v>1.504796</v>
      </c>
      <c r="AS23" s="7">
        <v>0.11710339</v>
      </c>
      <c r="AT23" s="8">
        <v>4.1319656</v>
      </c>
      <c r="AU23" s="8">
        <v>11.214141</v>
      </c>
      <c r="AV23" s="7">
        <v>4.0190700000000001</v>
      </c>
      <c r="AW23" s="7">
        <v>0.60224175000000002</v>
      </c>
      <c r="AX23" s="7">
        <v>0.20030655</v>
      </c>
      <c r="AY23" s="7">
        <v>0.92355489999999996</v>
      </c>
      <c r="AZ23" s="4">
        <v>460</v>
      </c>
      <c r="BA23" s="8">
        <v>110.37577</v>
      </c>
      <c r="BB23" s="8">
        <v>71.76867</v>
      </c>
      <c r="BC23" s="7">
        <v>3.3106797000000001</v>
      </c>
      <c r="BD23" s="8">
        <v>20.06747</v>
      </c>
      <c r="BE23" s="11">
        <v>0.8392136</v>
      </c>
      <c r="BG23" s="12">
        <f>$AP23/$V23</f>
        <v>12.58333326865182</v>
      </c>
      <c r="BH23" s="12">
        <f>BH$6*$BA23/SQRT($M23)</f>
        <v>12.184058390799153</v>
      </c>
      <c r="BI23" s="45">
        <f>$AF23-BH23</f>
        <v>4.6120686092008452</v>
      </c>
      <c r="BJ23" s="45">
        <f>$AF23</f>
        <v>16.796126999999998</v>
      </c>
      <c r="BK23" s="45">
        <f>$AF23+BH23</f>
        <v>28.98018539079915</v>
      </c>
      <c r="BL23" s="46">
        <f>BI23*$M23/$BG23</f>
        <v>162.7357726896295</v>
      </c>
      <c r="BM23" s="46">
        <f>BJ23*$M23/$BG23</f>
        <v>592.64745109933767</v>
      </c>
      <c r="BN23" s="46">
        <f>BK23*$M23/$BG23</f>
        <v>1022.5591295090459</v>
      </c>
      <c r="BQ23" s="94">
        <f>AE23*BP$7*10</f>
        <v>665.00684000000001</v>
      </c>
      <c r="BR23" s="94">
        <f>BQ23*BR$7</f>
        <v>997.51026000000002</v>
      </c>
      <c r="BS23" s="94">
        <f>BL23*BP$7*10</f>
        <v>162.7357726896295</v>
      </c>
      <c r="BT23" s="48">
        <f>BS23/$BR23</f>
        <v>0.16314195373752796</v>
      </c>
      <c r="BU23" s="94">
        <f>BM23*BP$7*10</f>
        <v>592.64745109933767</v>
      </c>
      <c r="BV23" s="48">
        <f>BU23/$BR23</f>
        <v>0.59412667203978198</v>
      </c>
      <c r="BW23" s="94">
        <f>BN23*BP$7*10</f>
        <v>1022.5591295090459</v>
      </c>
      <c r="BX23" s="48">
        <f>BW23/$BR23</f>
        <v>1.0251113903420361</v>
      </c>
      <c r="BZ23" s="6">
        <f>(BI23-BI$1)/(BI$3-BI$1)</f>
        <v>8.1718058706835434E-2</v>
      </c>
      <c r="CA23" s="71">
        <f>(BS23-BS$1)/(BS$3-BS$1)</f>
        <v>0.27185277336870928</v>
      </c>
      <c r="CB23" s="71">
        <f>(AY23-AY$1)/(AY$3-AY$1)</f>
        <v>0.35383835176048128</v>
      </c>
      <c r="CC23" s="71">
        <f>1-(AZ23-AZ$1)/(AZ$3-AZ$1)</f>
        <v>0.19594594594594594</v>
      </c>
      <c r="CD23" s="71">
        <f>(M23-M$1)/(M$3-M$1)</f>
        <v>0.49475524475524474</v>
      </c>
      <c r="CE23" s="74">
        <f>AVERAGE(BZ23:CD23)</f>
        <v>0.27962207490744334</v>
      </c>
    </row>
    <row r="24" spans="1:83" x14ac:dyDescent="0.25">
      <c r="A24" s="38">
        <v>43394</v>
      </c>
      <c r="B24" s="39" t="s">
        <v>86</v>
      </c>
      <c r="C24" s="39" t="s">
        <v>136</v>
      </c>
      <c r="D24" s="40">
        <v>9010</v>
      </c>
      <c r="E24" s="40" t="s">
        <v>175</v>
      </c>
      <c r="F24" s="5" t="s">
        <v>86</v>
      </c>
      <c r="G24" s="41">
        <v>57</v>
      </c>
      <c r="H24" s="5"/>
      <c r="I24" s="5" t="s">
        <v>52</v>
      </c>
      <c r="J24" s="67">
        <v>1440</v>
      </c>
      <c r="K24" s="4">
        <v>65</v>
      </c>
      <c r="L24" s="4">
        <v>128</v>
      </c>
      <c r="M24" s="4">
        <v>193</v>
      </c>
      <c r="N24" s="6">
        <v>12.744331000000001</v>
      </c>
      <c r="O24" s="6">
        <v>66.321240000000003</v>
      </c>
      <c r="P24" s="7">
        <v>0.25138994999999997</v>
      </c>
      <c r="Q24" s="8">
        <v>48.124310000000001</v>
      </c>
      <c r="R24" s="8">
        <v>8.2019210000000005</v>
      </c>
      <c r="S24" s="8">
        <v>109.01688</v>
      </c>
      <c r="T24" s="6">
        <v>1.5945838999999999</v>
      </c>
      <c r="U24" s="8">
        <v>48.558875999999998</v>
      </c>
      <c r="V24" s="4">
        <v>582.70654000000002</v>
      </c>
      <c r="W24" s="8">
        <v>8.2615385000000003</v>
      </c>
      <c r="X24" s="8">
        <v>7.6328125</v>
      </c>
      <c r="Y24" s="8">
        <v>7.8445596999999996</v>
      </c>
      <c r="Z24" s="6">
        <v>1.7567568</v>
      </c>
      <c r="AA24" s="6">
        <v>3.4594594999999999</v>
      </c>
      <c r="AB24" s="8">
        <v>-114.78337999999999</v>
      </c>
      <c r="AC24" s="8">
        <v>106.08857</v>
      </c>
      <c r="AD24" s="4">
        <v>136</v>
      </c>
      <c r="AE24" s="4">
        <v>752.25977</v>
      </c>
      <c r="AF24" s="8">
        <v>31.701650000000001</v>
      </c>
      <c r="AG24" s="8">
        <v>55.032825000000003</v>
      </c>
      <c r="AH24" s="7">
        <v>0.86184280000000002</v>
      </c>
      <c r="AI24" s="9">
        <v>-7460.9193999999998</v>
      </c>
      <c r="AJ24" s="9">
        <v>13579.337</v>
      </c>
      <c r="AK24" s="4">
        <v>-153.4</v>
      </c>
      <c r="AL24" s="4">
        <v>153.4</v>
      </c>
      <c r="AM24" s="4">
        <v>6</v>
      </c>
      <c r="AN24" s="4">
        <v>11</v>
      </c>
      <c r="AO24" s="6">
        <v>5.8674429999999997</v>
      </c>
      <c r="AP24" s="10">
        <v>6118.4184999999998</v>
      </c>
      <c r="AQ24" s="7">
        <v>0.92425029999999997</v>
      </c>
      <c r="AR24" s="7">
        <v>1.8200622</v>
      </c>
      <c r="AS24" s="7">
        <v>0.27618675999999998</v>
      </c>
      <c r="AT24" s="8">
        <v>5.0765757999999996</v>
      </c>
      <c r="AU24" s="8">
        <v>8.1333859999999998</v>
      </c>
      <c r="AV24" s="7">
        <v>3.9927220000000001</v>
      </c>
      <c r="AW24" s="7">
        <v>0.50567883000000002</v>
      </c>
      <c r="AX24" s="7">
        <v>0.29092425</v>
      </c>
      <c r="AY24" s="7">
        <v>0.93245619999999996</v>
      </c>
      <c r="AZ24" s="4">
        <v>489</v>
      </c>
      <c r="BA24" s="8">
        <v>134.70203000000001</v>
      </c>
      <c r="BB24" s="8">
        <v>28.226295</v>
      </c>
      <c r="BC24" s="7">
        <v>1.9692308000000001</v>
      </c>
      <c r="BD24" s="8">
        <v>98.670599999999993</v>
      </c>
      <c r="BE24" s="11">
        <v>-2.2175150000000001</v>
      </c>
      <c r="BG24" s="12">
        <f>$AP24/$V24</f>
        <v>10.499999708257951</v>
      </c>
      <c r="BH24" s="12">
        <f>BH$6*$BA24/SQRT($M24)</f>
        <v>22.553045527334074</v>
      </c>
      <c r="BI24" s="45">
        <f>$AF24-BH24</f>
        <v>9.1486044726659266</v>
      </c>
      <c r="BJ24" s="45">
        <f>$AF24</f>
        <v>31.701650000000001</v>
      </c>
      <c r="BK24" s="45">
        <f>$AF24+BH24</f>
        <v>54.254695527334079</v>
      </c>
      <c r="BL24" s="46">
        <f>BI24*$M24/$BG24</f>
        <v>168.16006783656064</v>
      </c>
      <c r="BM24" s="46">
        <f>BJ24*$M24/$BG24</f>
        <v>582.70653523809517</v>
      </c>
      <c r="BN24" s="46">
        <f>BK24*$M24/$BG24</f>
        <v>997.2530026396297</v>
      </c>
      <c r="BQ24" s="94">
        <f>AE24*BP$7*10</f>
        <v>752.25977</v>
      </c>
      <c r="BR24" s="94">
        <f>BQ24*BR$7</f>
        <v>1128.3896549999999</v>
      </c>
      <c r="BS24" s="94">
        <f>BL24*BP$7*10</f>
        <v>168.16006783656064</v>
      </c>
      <c r="BT24" s="48">
        <f>BS24/$BR24</f>
        <v>0.14902659475069421</v>
      </c>
      <c r="BU24" s="94">
        <f>BM24*BP$7*10</f>
        <v>582.70653523809517</v>
      </c>
      <c r="BV24" s="48">
        <f>BU24/$BR24</f>
        <v>0.51640542135074363</v>
      </c>
      <c r="BW24" s="94">
        <f>BN24*BP$7*10</f>
        <v>997.25300263962981</v>
      </c>
      <c r="BX24" s="48">
        <f>BW24/$BR24</f>
        <v>0.88378424795079313</v>
      </c>
      <c r="BZ24" s="6">
        <f>(BI24-BI$1)/(BI$3-BI$1)</f>
        <v>0.43783337382006537</v>
      </c>
      <c r="CA24" s="71">
        <f>(BS24-BS$1)/(BS$3-BS$1)</f>
        <v>0.32191899914049521</v>
      </c>
      <c r="CB24" s="71">
        <f>(AY24-AY$1)/(AY$3-AY$1)</f>
        <v>0.53527588541834303</v>
      </c>
      <c r="CC24" s="71">
        <f>1-(AZ24-AZ$1)/(AZ$3-AZ$1)</f>
        <v>0</v>
      </c>
      <c r="CD24" s="71">
        <f>(M24-M$1)/(M$3-M$1)</f>
        <v>5.5944055944055944E-2</v>
      </c>
      <c r="CE24" s="74">
        <f>AVERAGE(BZ24:CD24)</f>
        <v>0.27019446286459192</v>
      </c>
    </row>
    <row r="25" spans="1:83" x14ac:dyDescent="0.25">
      <c r="A25" s="38">
        <v>43394</v>
      </c>
      <c r="B25" s="39" t="s">
        <v>121</v>
      </c>
      <c r="C25" s="39" t="s">
        <v>168</v>
      </c>
      <c r="D25" s="40">
        <v>9042</v>
      </c>
      <c r="E25" s="40" t="s">
        <v>175</v>
      </c>
      <c r="F25" s="5" t="s">
        <v>121</v>
      </c>
      <c r="G25" s="41">
        <v>21</v>
      </c>
      <c r="H25" s="5"/>
      <c r="I25" s="5" t="s">
        <v>122</v>
      </c>
      <c r="J25" s="67">
        <v>60</v>
      </c>
      <c r="K25" s="4">
        <v>98</v>
      </c>
      <c r="L25" s="4">
        <v>113</v>
      </c>
      <c r="M25" s="4">
        <v>211</v>
      </c>
      <c r="N25" s="6">
        <v>9.9559689999999996</v>
      </c>
      <c r="O25" s="6">
        <v>53.554504000000001</v>
      </c>
      <c r="P25" s="7">
        <v>0.21418815999999999</v>
      </c>
      <c r="Q25" s="8">
        <v>43.492783000000003</v>
      </c>
      <c r="R25" s="8">
        <v>12.823202</v>
      </c>
      <c r="S25" s="8">
        <v>98.192279999999997</v>
      </c>
      <c r="T25" s="6">
        <v>1.3718683</v>
      </c>
      <c r="U25" s="8">
        <v>41.852220000000003</v>
      </c>
      <c r="V25" s="4">
        <v>502.22662000000003</v>
      </c>
      <c r="W25" s="8">
        <v>53.632652</v>
      </c>
      <c r="X25" s="8">
        <v>62.415928000000001</v>
      </c>
      <c r="Y25" s="8">
        <v>58.336494000000002</v>
      </c>
      <c r="Z25" s="6">
        <v>1.8148148</v>
      </c>
      <c r="AA25" s="6">
        <v>2.0925924999999999</v>
      </c>
      <c r="AB25" s="8">
        <v>-77.093689999999995</v>
      </c>
      <c r="AC25" s="8">
        <v>116.49016</v>
      </c>
      <c r="AD25" s="4">
        <v>190</v>
      </c>
      <c r="AE25" s="4">
        <v>430.13866999999999</v>
      </c>
      <c r="AF25" s="8">
        <v>26.579134</v>
      </c>
      <c r="AG25" s="8">
        <v>18.570931999999999</v>
      </c>
      <c r="AH25" s="7">
        <v>0.90690320000000002</v>
      </c>
      <c r="AI25" s="9">
        <v>-7555.1815999999999</v>
      </c>
      <c r="AJ25" s="9">
        <v>13163.388000000001</v>
      </c>
      <c r="AK25" s="4">
        <v>-148.4</v>
      </c>
      <c r="AL25" s="4">
        <v>116.49</v>
      </c>
      <c r="AM25" s="4">
        <v>7</v>
      </c>
      <c r="AN25" s="4">
        <v>6</v>
      </c>
      <c r="AO25" s="6">
        <v>3.3917255000000002</v>
      </c>
      <c r="AP25" s="10">
        <v>5608.1972999999998</v>
      </c>
      <c r="AQ25" s="7">
        <v>1.5110207</v>
      </c>
      <c r="AR25" s="7">
        <v>1.7422993</v>
      </c>
      <c r="AS25" s="7">
        <v>0.34476404999999999</v>
      </c>
      <c r="AT25" s="8">
        <v>6.5144970000000004</v>
      </c>
      <c r="AU25" s="8">
        <v>13.038114999999999</v>
      </c>
      <c r="AV25" s="7">
        <v>3.9120164000000002</v>
      </c>
      <c r="AW25" s="7">
        <v>0.3471128</v>
      </c>
      <c r="AX25" s="7">
        <v>0.27801579999999998</v>
      </c>
      <c r="AY25" s="7">
        <v>0.91242440000000002</v>
      </c>
      <c r="AZ25" s="4">
        <v>407</v>
      </c>
      <c r="BA25" s="8">
        <v>121.936325</v>
      </c>
      <c r="BB25" s="8">
        <v>69.801590000000004</v>
      </c>
      <c r="BC25" s="7">
        <v>1.1530613000000001</v>
      </c>
      <c r="BD25" s="8">
        <v>41.578800000000001</v>
      </c>
      <c r="BE25" s="11">
        <v>0.2126807</v>
      </c>
      <c r="BG25" s="12">
        <f>$AP25/$V25</f>
        <v>11.166666752949096</v>
      </c>
      <c r="BH25" s="12">
        <f>BH$6*$BA25/SQRT($M25)</f>
        <v>19.525473953367349</v>
      </c>
      <c r="BI25" s="45">
        <f>$AF25-BH25</f>
        <v>7.0536600466326504</v>
      </c>
      <c r="BJ25" s="45">
        <f>$AF25</f>
        <v>26.579134</v>
      </c>
      <c r="BK25" s="45">
        <f>$AF25+BH25</f>
        <v>46.104607953367349</v>
      </c>
      <c r="BL25" s="46">
        <f>BI25*$M25/$BG25</f>
        <v>133.2825902990636</v>
      </c>
      <c r="BM25" s="46">
        <f>BJ25*$M25/$BG25</f>
        <v>502.22661767164186</v>
      </c>
      <c r="BN25" s="46">
        <f>BK25*$M25/$BG25</f>
        <v>871.17064504422012</v>
      </c>
      <c r="BQ25" s="94">
        <f>AE25*BP$7*10</f>
        <v>430.13867000000005</v>
      </c>
      <c r="BR25" s="94">
        <f>BQ25*BR$7</f>
        <v>645.20800500000007</v>
      </c>
      <c r="BS25" s="94">
        <f>BL25*BP$7*10</f>
        <v>133.2825902990636</v>
      </c>
      <c r="BT25" s="48">
        <f>BS25/$BR25</f>
        <v>0.20657305747324631</v>
      </c>
      <c r="BU25" s="94">
        <f>BM25*BP$7*10</f>
        <v>502.22661767164192</v>
      </c>
      <c r="BV25" s="48">
        <f>BU25/$BR25</f>
        <v>0.77839489556804531</v>
      </c>
      <c r="BW25" s="94">
        <f>BN25*BP$7*10</f>
        <v>871.17064504422024</v>
      </c>
      <c r="BX25" s="48">
        <f>BW25/$BR25</f>
        <v>1.3502167336628443</v>
      </c>
      <c r="BZ25" s="6">
        <f>(BI25-BI$1)/(BI$3-BI$1)</f>
        <v>0.27338150638752057</v>
      </c>
      <c r="CA25" s="71">
        <f>(BS25-BS$1)/(BS$3-BS$1)</f>
        <v>0</v>
      </c>
      <c r="CB25" s="71">
        <f>(AY25-AY$1)/(AY$3-AY$1)</f>
        <v>0.12696244954633068</v>
      </c>
      <c r="CC25" s="71">
        <f>1-(AZ25-AZ$1)/(AZ$3-AZ$1)</f>
        <v>0.55405405405405406</v>
      </c>
      <c r="CD25" s="71">
        <f>(M25-M$1)/(M$3-M$1)</f>
        <v>8.7412587412587409E-2</v>
      </c>
      <c r="CE25" s="74">
        <f>AVERAGE(BZ25:CD25)</f>
        <v>0.20836211948009856</v>
      </c>
    </row>
    <row r="26" spans="1:83" x14ac:dyDescent="0.25">
      <c r="A26" s="66"/>
      <c r="B26" s="5"/>
      <c r="C26" s="5"/>
      <c r="D26" s="41"/>
      <c r="E26" s="41"/>
      <c r="F26" s="5"/>
      <c r="G26" s="41"/>
      <c r="H26" s="5"/>
      <c r="I26" s="5"/>
      <c r="J26" s="67"/>
      <c r="K26" s="4"/>
      <c r="L26" s="4"/>
      <c r="M26" s="4"/>
      <c r="N26" s="6"/>
      <c r="O26" s="6"/>
      <c r="P26" s="7"/>
      <c r="Q26" s="8"/>
      <c r="R26" s="8"/>
      <c r="S26" s="8"/>
      <c r="T26" s="6"/>
      <c r="U26" s="8"/>
      <c r="V26" s="4"/>
      <c r="W26" s="8"/>
      <c r="X26" s="8"/>
      <c r="Y26" s="8"/>
      <c r="Z26" s="6"/>
      <c r="AA26" s="6"/>
      <c r="AB26" s="8"/>
      <c r="AC26" s="8"/>
      <c r="AD26" s="4"/>
      <c r="AE26" s="4"/>
      <c r="AF26" s="8"/>
      <c r="AG26" s="8"/>
      <c r="AH26" s="7"/>
      <c r="AI26" s="9"/>
      <c r="AJ26" s="9"/>
      <c r="AK26" s="4"/>
      <c r="AL26" s="4"/>
      <c r="AM26" s="4"/>
      <c r="AN26" s="4"/>
      <c r="AO26" s="6"/>
      <c r="AP26" s="10"/>
      <c r="AQ26" s="7"/>
      <c r="AR26" s="7"/>
      <c r="AS26" s="7"/>
      <c r="AT26" s="8"/>
      <c r="AU26" s="8"/>
      <c r="AV26" s="7"/>
      <c r="AW26" s="7"/>
      <c r="AX26" s="7"/>
      <c r="AY26" s="7"/>
      <c r="AZ26" s="4"/>
      <c r="BA26" s="8"/>
      <c r="BB26" s="8"/>
      <c r="BC26" s="7"/>
      <c r="BD26" s="8"/>
      <c r="BE26" s="11"/>
      <c r="BG26" s="12"/>
      <c r="BH26" s="12"/>
      <c r="BI26" s="12"/>
      <c r="BJ26" s="12"/>
      <c r="BK26" s="12"/>
      <c r="BL26" s="13"/>
      <c r="BM26" s="13"/>
      <c r="BN26" s="13"/>
      <c r="BQ26" s="9"/>
      <c r="BR26" s="9"/>
      <c r="BS26" s="9"/>
      <c r="BT26" s="81"/>
      <c r="BU26" s="9"/>
      <c r="BV26" s="81"/>
      <c r="BW26" s="9"/>
      <c r="BX26" s="81"/>
      <c r="BZ26" s="6"/>
      <c r="CA26" s="6"/>
      <c r="CB26" s="6"/>
      <c r="CC26" s="6"/>
      <c r="CD26" s="6"/>
      <c r="CE26" s="75"/>
    </row>
    <row r="27" spans="1:83" x14ac:dyDescent="0.25">
      <c r="A27" s="66"/>
      <c r="B27" s="5"/>
      <c r="C27" s="5"/>
      <c r="D27" s="41"/>
      <c r="E27" s="41"/>
      <c r="F27" s="5"/>
      <c r="G27" s="41"/>
      <c r="H27" s="5"/>
      <c r="I27" s="5"/>
      <c r="J27" s="67"/>
      <c r="K27" s="4"/>
      <c r="L27" s="4"/>
      <c r="M27" s="4"/>
      <c r="N27" s="6"/>
      <c r="O27" s="6"/>
      <c r="P27" s="7"/>
      <c r="Q27" s="8"/>
      <c r="R27" s="8"/>
      <c r="S27" s="8"/>
      <c r="T27" s="6"/>
      <c r="U27" s="8"/>
      <c r="V27" s="4"/>
      <c r="W27" s="8"/>
      <c r="X27" s="8"/>
      <c r="Y27" s="8"/>
      <c r="Z27" s="6"/>
      <c r="AA27" s="6"/>
      <c r="AB27" s="8"/>
      <c r="AC27" s="8"/>
      <c r="AD27" s="4"/>
      <c r="AE27" s="4"/>
      <c r="AF27" s="8"/>
      <c r="AG27" s="8"/>
      <c r="AH27" s="7"/>
      <c r="AI27" s="9"/>
      <c r="AJ27" s="9"/>
      <c r="AK27" s="4"/>
      <c r="AL27" s="4"/>
      <c r="AM27" s="4"/>
      <c r="AN27" s="4"/>
      <c r="AO27" s="6"/>
      <c r="AP27" s="10"/>
      <c r="AQ27" s="7"/>
      <c r="AR27" s="7"/>
      <c r="AS27" s="7"/>
      <c r="AT27" s="8"/>
      <c r="AU27" s="8"/>
      <c r="AV27" s="7"/>
      <c r="AW27" s="7"/>
      <c r="AX27" s="7"/>
      <c r="AY27" s="7"/>
      <c r="AZ27" s="4"/>
      <c r="BA27" s="8"/>
      <c r="BB27" s="8"/>
      <c r="BC27" s="7"/>
      <c r="BD27" s="8"/>
      <c r="BE27" s="11"/>
      <c r="BG27" s="12"/>
      <c r="BH27" s="12"/>
      <c r="BI27" s="12"/>
      <c r="BJ27" s="12"/>
      <c r="BK27" s="12"/>
      <c r="BL27" s="13"/>
      <c r="BM27" s="13"/>
      <c r="BN27" s="13"/>
      <c r="BQ27" s="9"/>
      <c r="BR27" s="9"/>
      <c r="BS27" s="9"/>
      <c r="BT27" s="81"/>
      <c r="BU27" s="9"/>
      <c r="BV27" s="81"/>
      <c r="BW27" s="9"/>
      <c r="BX27" s="81"/>
      <c r="BZ27" s="6"/>
      <c r="CA27" s="6"/>
      <c r="CB27" s="6"/>
      <c r="CC27" s="6"/>
      <c r="CD27" s="6"/>
      <c r="CE27" s="75"/>
    </row>
    <row r="28" spans="1:83" x14ac:dyDescent="0.25">
      <c r="A28" s="66"/>
      <c r="B28" s="5"/>
      <c r="C28" s="5"/>
      <c r="D28" s="41"/>
      <c r="E28" s="41"/>
      <c r="F28" s="5"/>
      <c r="G28" s="41"/>
      <c r="H28" s="5"/>
      <c r="I28" s="5"/>
      <c r="J28" s="67"/>
      <c r="K28" s="4"/>
      <c r="L28" s="4"/>
      <c r="M28" s="4"/>
      <c r="N28" s="6"/>
      <c r="O28" s="6"/>
      <c r="P28" s="7"/>
      <c r="Q28" s="8"/>
      <c r="R28" s="8"/>
      <c r="S28" s="8"/>
      <c r="T28" s="6"/>
      <c r="U28" s="8"/>
      <c r="V28" s="4"/>
      <c r="W28" s="8"/>
      <c r="X28" s="8"/>
      <c r="Y28" s="8"/>
      <c r="Z28" s="6"/>
      <c r="AA28" s="6"/>
      <c r="AB28" s="8"/>
      <c r="AC28" s="8"/>
      <c r="AD28" s="4"/>
      <c r="AE28" s="4"/>
      <c r="AF28" s="8"/>
      <c r="AG28" s="8"/>
      <c r="AH28" s="7"/>
      <c r="AI28" s="9"/>
      <c r="AJ28" s="9"/>
      <c r="AK28" s="4"/>
      <c r="AL28" s="4"/>
      <c r="AM28" s="4"/>
      <c r="AN28" s="4"/>
      <c r="AO28" s="6"/>
      <c r="AP28" s="10"/>
      <c r="AQ28" s="7"/>
      <c r="AR28" s="7"/>
      <c r="AS28" s="7"/>
      <c r="AT28" s="8"/>
      <c r="AU28" s="8"/>
      <c r="AV28" s="7"/>
      <c r="AW28" s="7"/>
      <c r="AX28" s="7"/>
      <c r="AY28" s="7"/>
      <c r="AZ28" s="4"/>
      <c r="BA28" s="8"/>
      <c r="BB28" s="8"/>
      <c r="BC28" s="7"/>
      <c r="BD28" s="8"/>
      <c r="BE28" s="11"/>
      <c r="BG28" s="12"/>
      <c r="BH28" s="12"/>
      <c r="BI28" s="12"/>
      <c r="BJ28" s="12"/>
      <c r="BK28" s="12"/>
      <c r="BL28" s="13"/>
      <c r="BM28" s="13"/>
      <c r="BN28" s="13"/>
      <c r="BQ28" s="9"/>
      <c r="BR28" s="9"/>
      <c r="BS28" s="9"/>
      <c r="BT28" s="81"/>
      <c r="BU28" s="9"/>
      <c r="BV28" s="81"/>
      <c r="BW28" s="9"/>
      <c r="BX28" s="81"/>
      <c r="BZ28" s="6"/>
      <c r="CA28" s="6"/>
      <c r="CB28" s="6"/>
      <c r="CC28" s="6"/>
      <c r="CD28" s="6"/>
      <c r="CE28" s="75"/>
    </row>
  </sheetData>
  <sortState ref="A8:CE25">
    <sortCondition descending="1" ref="CE8:CE25"/>
  </sortState>
  <mergeCells count="5">
    <mergeCell ref="BI6:BN6"/>
    <mergeCell ref="BS6:BT6"/>
    <mergeCell ref="BU6:BV6"/>
    <mergeCell ref="BW6:BX6"/>
    <mergeCell ref="BZ6:CE6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789D1-888F-4DD0-AF6F-CFBB458F3B89}">
  <dimension ref="A1:CE28"/>
  <sheetViews>
    <sheetView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I36" sqref="I36"/>
    </sheetView>
  </sheetViews>
  <sheetFormatPr defaultRowHeight="15" x14ac:dyDescent="0.25"/>
  <cols>
    <col min="1" max="1" width="10.140625" style="14" bestFit="1" customWidth="1"/>
    <col min="2" max="2" width="16.5703125" style="2" bestFit="1" customWidth="1"/>
    <col min="3" max="3" width="9.7109375" style="2" bestFit="1" customWidth="1"/>
    <col min="4" max="5" width="6.7109375" style="3" customWidth="1"/>
    <col min="6" max="6" width="16.5703125" style="2" bestFit="1" customWidth="1"/>
    <col min="7" max="7" width="11.140625" style="3" bestFit="1" customWidth="1"/>
    <col min="8" max="8" width="5.42578125" style="2" bestFit="1" customWidth="1"/>
    <col min="9" max="9" width="8.5703125" style="2" bestFit="1" customWidth="1"/>
    <col min="10" max="10" width="5" style="68" bestFit="1" customWidth="1"/>
    <col min="11" max="11" width="10.42578125" style="15" bestFit="1" customWidth="1"/>
    <col min="12" max="12" width="9.28515625" style="15" bestFit="1" customWidth="1"/>
    <col min="13" max="13" width="10.28515625" style="15" bestFit="1" customWidth="1"/>
    <col min="14" max="14" width="12.42578125" style="16" bestFit="1" customWidth="1"/>
    <col min="15" max="15" width="7.5703125" style="16" bestFit="1" customWidth="1"/>
    <col min="16" max="16" width="5.85546875" style="17" bestFit="1" customWidth="1"/>
    <col min="17" max="17" width="15.85546875" style="18" bestFit="1" customWidth="1"/>
    <col min="18" max="18" width="26" style="18" bestFit="1" customWidth="1"/>
    <col min="19" max="19" width="13.85546875" style="18" bestFit="1" customWidth="1"/>
    <col min="20" max="20" width="14.7109375" style="16" bestFit="1" customWidth="1"/>
    <col min="21" max="21" width="18" style="18" bestFit="1" customWidth="1"/>
    <col min="22" max="22" width="15.85546875" style="15" bestFit="1" customWidth="1"/>
    <col min="23" max="24" width="13.28515625" style="18" bestFit="1" customWidth="1"/>
    <col min="25" max="25" width="16.7109375" style="18" bestFit="1" customWidth="1"/>
    <col min="26" max="26" width="15.85546875" style="16" bestFit="1" customWidth="1"/>
    <col min="27" max="27" width="16.7109375" style="16" bestFit="1" customWidth="1"/>
    <col min="28" max="29" width="9" style="18" bestFit="1" customWidth="1"/>
    <col min="30" max="30" width="19.5703125" style="15" bestFit="1" customWidth="1"/>
    <col min="31" max="31" width="10.5703125" style="15" bestFit="1" customWidth="1"/>
    <col min="32" max="32" width="10.85546875" style="18" bestFit="1" customWidth="1"/>
    <col min="33" max="33" width="9.140625" style="18" bestFit="1" customWidth="1"/>
    <col min="34" max="34" width="7.28515625" style="17" bestFit="1" customWidth="1"/>
    <col min="35" max="35" width="10.140625" style="19" bestFit="1" customWidth="1"/>
    <col min="36" max="36" width="11.42578125" style="19" bestFit="1" customWidth="1"/>
    <col min="37" max="38" width="11.42578125" style="15" bestFit="1" customWidth="1"/>
    <col min="39" max="39" width="15.85546875" style="15" bestFit="1" customWidth="1"/>
    <col min="40" max="40" width="16.7109375" style="15" bestFit="1" customWidth="1"/>
    <col min="41" max="41" width="9.85546875" style="16" bestFit="1" customWidth="1"/>
    <col min="42" max="42" width="9.7109375" style="20" bestFit="1" customWidth="1"/>
    <col min="43" max="43" width="12.140625" style="17" bestFit="1" customWidth="1"/>
    <col min="44" max="44" width="11.5703125" style="17" bestFit="1" customWidth="1"/>
    <col min="45" max="45" width="12.7109375" style="17" bestFit="1" customWidth="1"/>
    <col min="46" max="46" width="18.28515625" style="18" bestFit="1" customWidth="1"/>
    <col min="47" max="47" width="12.42578125" style="18" bestFit="1" customWidth="1"/>
    <col min="48" max="48" width="5.5703125" style="17" bestFit="1" customWidth="1"/>
    <col min="49" max="49" width="10.140625" style="17" bestFit="1" customWidth="1"/>
    <col min="50" max="50" width="12.140625" style="17" bestFit="1" customWidth="1"/>
    <col min="51" max="51" width="8.28515625" style="17" bestFit="1" customWidth="1"/>
    <col min="52" max="52" width="10.42578125" style="15" bestFit="1" customWidth="1"/>
    <col min="53" max="53" width="12.7109375" style="18" bestFit="1" customWidth="1"/>
    <col min="54" max="54" width="10" style="18" bestFit="1" customWidth="1"/>
    <col min="55" max="55" width="14" style="17" bestFit="1" customWidth="1"/>
    <col min="56" max="56" width="12.42578125" style="18" bestFit="1" customWidth="1"/>
    <col min="57" max="57" width="7.5703125" style="21" bestFit="1" customWidth="1"/>
    <col min="58" max="58" width="3.7109375" style="2" customWidth="1"/>
    <col min="59" max="59" width="5.85546875" style="22" bestFit="1" customWidth="1"/>
    <col min="60" max="60" width="7" style="22" customWidth="1"/>
    <col min="61" max="61" width="6.28515625" style="22" bestFit="1" customWidth="1"/>
    <col min="62" max="62" width="6" style="22" bestFit="1" customWidth="1"/>
    <col min="63" max="63" width="6.5703125" style="22" bestFit="1" customWidth="1"/>
    <col min="64" max="64" width="6.42578125" style="23" bestFit="1" customWidth="1"/>
    <col min="65" max="65" width="6.140625" style="23" bestFit="1" customWidth="1"/>
    <col min="66" max="66" width="6.7109375" style="23" bestFit="1" customWidth="1"/>
    <col min="67" max="67" width="3.85546875" style="2" customWidth="1"/>
    <col min="68" max="68" width="5.5703125" style="2" bestFit="1" customWidth="1"/>
    <col min="69" max="69" width="7.42578125" style="19" bestFit="1" customWidth="1"/>
    <col min="70" max="70" width="7.85546875" style="19" bestFit="1" customWidth="1"/>
    <col min="71" max="71" width="6.42578125" style="19" bestFit="1" customWidth="1"/>
    <col min="72" max="72" width="5.5703125" style="82" bestFit="1" customWidth="1"/>
    <col min="73" max="73" width="6.42578125" style="19" bestFit="1" customWidth="1"/>
    <col min="74" max="74" width="5.5703125" style="82" bestFit="1" customWidth="1"/>
    <col min="75" max="75" width="7.42578125" style="19" bestFit="1" customWidth="1"/>
    <col min="76" max="76" width="6.5703125" style="82" bestFit="1" customWidth="1"/>
    <col min="77" max="77" width="9.140625" style="2"/>
    <col min="78" max="78" width="6.28515625" style="16" bestFit="1" customWidth="1"/>
    <col min="79" max="79" width="7.5703125" style="16" bestFit="1" customWidth="1"/>
    <col min="80" max="80" width="8.28515625" style="16" bestFit="1" customWidth="1"/>
    <col min="81" max="81" width="10.42578125" style="16" bestFit="1" customWidth="1"/>
    <col min="82" max="82" width="6.85546875" style="16" bestFit="1" customWidth="1"/>
    <col min="83" max="83" width="8.28515625" style="72" bestFit="1" customWidth="1"/>
    <col min="84" max="16384" width="9.140625" style="2"/>
  </cols>
  <sheetData>
    <row r="1" spans="1:83" x14ac:dyDescent="0.25">
      <c r="A1" s="1" t="s">
        <v>176</v>
      </c>
      <c r="G1" s="4">
        <f>MIN(G8:G21)</f>
        <v>21</v>
      </c>
      <c r="J1" s="67">
        <f t="shared" ref="J1:BE1" si="0">MIN(J8:J21)</f>
        <v>60</v>
      </c>
      <c r="K1" s="4">
        <f t="shared" si="0"/>
        <v>42</v>
      </c>
      <c r="L1" s="4">
        <f t="shared" si="0"/>
        <v>94</v>
      </c>
      <c r="M1" s="4">
        <f t="shared" si="0"/>
        <v>148</v>
      </c>
      <c r="N1" s="6">
        <f t="shared" si="0"/>
        <v>8.7751370000000009</v>
      </c>
      <c r="O1" s="6">
        <f t="shared" si="0"/>
        <v>47.767856999999999</v>
      </c>
      <c r="P1" s="7">
        <f t="shared" si="0"/>
        <v>0.15376123999999999</v>
      </c>
      <c r="Q1" s="8">
        <f t="shared" si="0"/>
        <v>42.027985000000001</v>
      </c>
      <c r="R1" s="8">
        <f t="shared" si="0"/>
        <v>8.4523100000000007</v>
      </c>
      <c r="S1" s="8">
        <f t="shared" si="0"/>
        <v>74.161079999999998</v>
      </c>
      <c r="T1" s="6">
        <f t="shared" si="0"/>
        <v>1.1858797000000001</v>
      </c>
      <c r="U1" s="8">
        <f t="shared" si="0"/>
        <v>36.245840000000001</v>
      </c>
      <c r="V1" s="4">
        <f t="shared" si="0"/>
        <v>434.95006999999998</v>
      </c>
      <c r="W1" s="8">
        <f t="shared" si="0"/>
        <v>6.6458335000000002</v>
      </c>
      <c r="X1" s="8">
        <f t="shared" si="0"/>
        <v>3.8121827000000001</v>
      </c>
      <c r="Y1" s="8">
        <f t="shared" si="0"/>
        <v>4.3673469999999996</v>
      </c>
      <c r="Z1" s="6">
        <f t="shared" si="0"/>
        <v>1.2727272999999999</v>
      </c>
      <c r="AA1" s="6">
        <f t="shared" si="0"/>
        <v>1.671875</v>
      </c>
      <c r="AB1" s="8">
        <f t="shared" si="0"/>
        <v>-142.44785999999999</v>
      </c>
      <c r="AC1" s="8">
        <f t="shared" si="0"/>
        <v>57.522629999999999</v>
      </c>
      <c r="AD1" s="4">
        <f t="shared" si="0"/>
        <v>111</v>
      </c>
      <c r="AE1" s="4">
        <f t="shared" si="0"/>
        <v>445.10059999999999</v>
      </c>
      <c r="AF1" s="8">
        <f t="shared" si="0"/>
        <v>18.344830999999999</v>
      </c>
      <c r="AG1" s="8">
        <f t="shared" si="0"/>
        <v>13.895384999999999</v>
      </c>
      <c r="AH1" s="7">
        <f t="shared" si="0"/>
        <v>0.86872150000000004</v>
      </c>
      <c r="AI1" s="9">
        <f t="shared" si="0"/>
        <v>-16898</v>
      </c>
      <c r="AJ1" s="9">
        <f t="shared" si="0"/>
        <v>10354.6875</v>
      </c>
      <c r="AK1" s="4">
        <f t="shared" si="0"/>
        <v>-197.76</v>
      </c>
      <c r="AL1" s="4">
        <f t="shared" si="0"/>
        <v>57.53</v>
      </c>
      <c r="AM1" s="4">
        <f t="shared" si="0"/>
        <v>3</v>
      </c>
      <c r="AN1" s="4">
        <f t="shared" si="0"/>
        <v>5</v>
      </c>
      <c r="AO1" s="6">
        <f t="shared" si="0"/>
        <v>4.0581845999999997</v>
      </c>
      <c r="AP1" s="10">
        <f t="shared" si="0"/>
        <v>4367.4769999999999</v>
      </c>
      <c r="AQ1" s="7">
        <f t="shared" si="0"/>
        <v>0.40381532999999997</v>
      </c>
      <c r="AR1" s="7">
        <f t="shared" si="0"/>
        <v>1.5135651999999999</v>
      </c>
      <c r="AS1" s="7">
        <f t="shared" si="0"/>
        <v>0.12878278000000001</v>
      </c>
      <c r="AT1" s="8">
        <f t="shared" si="0"/>
        <v>3.0533980999999999</v>
      </c>
      <c r="AU1" s="8">
        <f t="shared" si="0"/>
        <v>8.6643504999999994</v>
      </c>
      <c r="AV1" s="7">
        <f t="shared" si="0"/>
        <v>3.4990747</v>
      </c>
      <c r="AW1" s="7">
        <f t="shared" si="0"/>
        <v>0.26310018000000002</v>
      </c>
      <c r="AX1" s="7">
        <f t="shared" si="0"/>
        <v>0.21090176999999999</v>
      </c>
      <c r="AY1" s="7">
        <f t="shared" si="0"/>
        <v>0.9120547</v>
      </c>
      <c r="AZ1" s="4">
        <f t="shared" si="0"/>
        <v>336</v>
      </c>
      <c r="BA1" s="8">
        <f t="shared" si="0"/>
        <v>97.300759999999997</v>
      </c>
      <c r="BB1" s="8">
        <f t="shared" si="0"/>
        <v>21.47409</v>
      </c>
      <c r="BC1" s="7">
        <f t="shared" si="0"/>
        <v>0.91452990000000001</v>
      </c>
      <c r="BD1" s="8">
        <f t="shared" si="0"/>
        <v>1.7426847999999999</v>
      </c>
      <c r="BE1" s="11">
        <f t="shared" si="0"/>
        <v>-0.81347895000000003</v>
      </c>
      <c r="BG1" s="12">
        <f t="shared" ref="BG1:BN1" si="1">MIN(BG8:BG21)</f>
        <v>9.8333334083830195</v>
      </c>
      <c r="BH1" s="12">
        <f t="shared" si="1"/>
        <v>10.225842340252443</v>
      </c>
      <c r="BI1" s="12">
        <f t="shared" si="1"/>
        <v>8.118988659747556</v>
      </c>
      <c r="BJ1" s="12">
        <f t="shared" si="1"/>
        <v>18.344830999999999</v>
      </c>
      <c r="BK1" s="12">
        <f t="shared" si="1"/>
        <v>28.570673340252441</v>
      </c>
      <c r="BL1" s="13">
        <f t="shared" si="1"/>
        <v>183.82852030370543</v>
      </c>
      <c r="BM1" s="13">
        <f t="shared" si="1"/>
        <v>434.95003080645108</v>
      </c>
      <c r="BN1" s="13">
        <f t="shared" si="1"/>
        <v>677.40145709185595</v>
      </c>
      <c r="BQ1" s="9">
        <f t="shared" ref="BQ1:BX1" si="2">MIN(BQ8:BQ21)</f>
        <v>445.10060000000004</v>
      </c>
      <c r="BR1" s="9">
        <f t="shared" si="2"/>
        <v>667.65090000000009</v>
      </c>
      <c r="BS1" s="9">
        <f t="shared" si="2"/>
        <v>183.82852030370543</v>
      </c>
      <c r="BT1" s="81">
        <f t="shared" si="2"/>
        <v>0.20943955441042295</v>
      </c>
      <c r="BU1" s="9">
        <f t="shared" si="2"/>
        <v>434.95003080645114</v>
      </c>
      <c r="BV1" s="81">
        <f t="shared" si="2"/>
        <v>0.5003440740723295</v>
      </c>
      <c r="BW1" s="9">
        <f t="shared" si="2"/>
        <v>677.40145709185595</v>
      </c>
      <c r="BX1" s="81">
        <f t="shared" si="2"/>
        <v>0.77084590716631107</v>
      </c>
    </row>
    <row r="2" spans="1:83" x14ac:dyDescent="0.25">
      <c r="A2" s="1" t="s">
        <v>177</v>
      </c>
      <c r="G2" s="4">
        <f>AVERAGE(G8:G21)</f>
        <v>25.90909090909091</v>
      </c>
      <c r="J2" s="67">
        <f t="shared" ref="J2:BE2" si="3">AVERAGE(J8:J21)</f>
        <v>310.90909090909093</v>
      </c>
      <c r="K2" s="4">
        <f t="shared" si="3"/>
        <v>89.545454545454547</v>
      </c>
      <c r="L2" s="4">
        <f t="shared" si="3"/>
        <v>133.72727272727272</v>
      </c>
      <c r="M2" s="4">
        <f t="shared" si="3"/>
        <v>223.27272727272728</v>
      </c>
      <c r="N2" s="6">
        <f t="shared" si="3"/>
        <v>10.492058272727274</v>
      </c>
      <c r="O2" s="6">
        <f t="shared" si="3"/>
        <v>60.213681363636375</v>
      </c>
      <c r="P2" s="7">
        <f t="shared" si="3"/>
        <v>0.23658380909090912</v>
      </c>
      <c r="Q2" s="8">
        <f t="shared" si="3"/>
        <v>46.389281909090904</v>
      </c>
      <c r="R2" s="8">
        <f t="shared" si="3"/>
        <v>9.8356795454545463</v>
      </c>
      <c r="S2" s="8">
        <f t="shared" si="3"/>
        <v>120.73212545454548</v>
      </c>
      <c r="T2" s="6">
        <f t="shared" si="3"/>
        <v>1.6380818090909088</v>
      </c>
      <c r="U2" s="8">
        <f t="shared" si="3"/>
        <v>50.11882063636363</v>
      </c>
      <c r="V2" s="4">
        <f t="shared" si="3"/>
        <v>601.42584363636365</v>
      </c>
      <c r="W2" s="8">
        <f t="shared" si="3"/>
        <v>88.660864681818168</v>
      </c>
      <c r="X2" s="8">
        <f t="shared" si="3"/>
        <v>94.267005154545458</v>
      </c>
      <c r="Y2" s="8">
        <f t="shared" si="3"/>
        <v>91.788121090909101</v>
      </c>
      <c r="Z2" s="6">
        <f t="shared" si="3"/>
        <v>1.5988411272727274</v>
      </c>
      <c r="AA2" s="6">
        <f t="shared" si="3"/>
        <v>2.5504586363636363</v>
      </c>
      <c r="AB2" s="8">
        <f t="shared" si="3"/>
        <v>-116.91399981818182</v>
      </c>
      <c r="AC2" s="8">
        <f t="shared" si="3"/>
        <v>130.32603636363635</v>
      </c>
      <c r="AD2" s="4">
        <f t="shared" si="3"/>
        <v>197.36363636363637</v>
      </c>
      <c r="AE2" s="4">
        <f t="shared" si="3"/>
        <v>610.57200272727277</v>
      </c>
      <c r="AF2" s="8">
        <f t="shared" si="3"/>
        <v>30.190792090909088</v>
      </c>
      <c r="AG2" s="8">
        <f t="shared" si="3"/>
        <v>38.898467181818177</v>
      </c>
      <c r="AH2" s="7">
        <f t="shared" si="3"/>
        <v>0.88744911818181815</v>
      </c>
      <c r="AI2" s="9">
        <f t="shared" si="3"/>
        <v>-10148.751081818184</v>
      </c>
      <c r="AJ2" s="9">
        <f t="shared" si="3"/>
        <v>16731.822500000006</v>
      </c>
      <c r="AK2" s="4">
        <f t="shared" si="3"/>
        <v>-138.64181818181819</v>
      </c>
      <c r="AL2" s="4">
        <f t="shared" si="3"/>
        <v>139.95636363636365</v>
      </c>
      <c r="AM2" s="4">
        <f t="shared" si="3"/>
        <v>5</v>
      </c>
      <c r="AN2" s="4">
        <f t="shared" si="3"/>
        <v>9.2727272727272734</v>
      </c>
      <c r="AO2" s="6">
        <f t="shared" si="3"/>
        <v>4.7647248636363635</v>
      </c>
      <c r="AP2" s="10">
        <f t="shared" si="3"/>
        <v>6583.0671818181818</v>
      </c>
      <c r="AQ2" s="7">
        <f t="shared" si="3"/>
        <v>1.1630169481818184</v>
      </c>
      <c r="AR2" s="7">
        <f t="shared" si="3"/>
        <v>1.6724100454545452</v>
      </c>
      <c r="AS2" s="7">
        <f t="shared" si="3"/>
        <v>0.26608954999999995</v>
      </c>
      <c r="AT2" s="8">
        <f t="shared" si="3"/>
        <v>5.3183442545454547</v>
      </c>
      <c r="AU2" s="8">
        <f t="shared" si="3"/>
        <v>10.868849090909089</v>
      </c>
      <c r="AV2" s="7">
        <f t="shared" si="3"/>
        <v>3.6401200727272727</v>
      </c>
      <c r="AW2" s="7">
        <f t="shared" si="3"/>
        <v>0.40640110000000007</v>
      </c>
      <c r="AX2" s="7">
        <f t="shared" si="3"/>
        <v>0.24860500636363636</v>
      </c>
      <c r="AY2" s="7">
        <f t="shared" si="3"/>
        <v>0.92902397909090906</v>
      </c>
      <c r="AZ2" s="4">
        <f t="shared" si="3"/>
        <v>420.36363636363637</v>
      </c>
      <c r="BA2" s="8">
        <f t="shared" si="3"/>
        <v>151.6631391818182</v>
      </c>
      <c r="BB2" s="8">
        <f t="shared" si="3"/>
        <v>60.514323272727275</v>
      </c>
      <c r="BC2" s="7">
        <f t="shared" si="3"/>
        <v>1.704210990909091</v>
      </c>
      <c r="BD2" s="8">
        <f t="shared" si="3"/>
        <v>29.440696954545455</v>
      </c>
      <c r="BE2" s="11">
        <f t="shared" si="3"/>
        <v>0.74973127090909086</v>
      </c>
      <c r="BG2" s="12">
        <f t="shared" ref="BG2:BN2" si="4">AVERAGE(BG8:BG21)</f>
        <v>10.916666752159932</v>
      </c>
      <c r="BH2" s="12">
        <f t="shared" si="4"/>
        <v>17.039218433310136</v>
      </c>
      <c r="BI2" s="12">
        <f t="shared" si="4"/>
        <v>13.151573657598954</v>
      </c>
      <c r="BJ2" s="12">
        <f t="shared" si="4"/>
        <v>30.190792090909088</v>
      </c>
      <c r="BK2" s="12">
        <f t="shared" si="4"/>
        <v>47.230010524219232</v>
      </c>
      <c r="BL2" s="13">
        <f t="shared" si="4"/>
        <v>262.79176179488417</v>
      </c>
      <c r="BM2" s="13">
        <f t="shared" si="4"/>
        <v>601.42583429131469</v>
      </c>
      <c r="BN2" s="13">
        <f t="shared" si="4"/>
        <v>940.05990678774515</v>
      </c>
      <c r="BQ2" s="9">
        <f t="shared" ref="BQ2:BX2" si="5">AVERAGE(BQ8:BQ21)</f>
        <v>610.57200272727277</v>
      </c>
      <c r="BR2" s="9">
        <f t="shared" si="5"/>
        <v>915.85800409090928</v>
      </c>
      <c r="BS2" s="9">
        <f t="shared" si="5"/>
        <v>262.79176179488428</v>
      </c>
      <c r="BT2" s="81">
        <f t="shared" si="5"/>
        <v>0.29099910730967821</v>
      </c>
      <c r="BU2" s="9">
        <f t="shared" si="5"/>
        <v>601.42583429131469</v>
      </c>
      <c r="BV2" s="81">
        <f t="shared" si="5"/>
        <v>0.66627071017925321</v>
      </c>
      <c r="BW2" s="9">
        <f t="shared" si="5"/>
        <v>940.05990678774515</v>
      </c>
      <c r="BX2" s="81">
        <f t="shared" si="5"/>
        <v>1.0415423130488282</v>
      </c>
    </row>
    <row r="3" spans="1:83" x14ac:dyDescent="0.25">
      <c r="A3" s="1" t="s">
        <v>178</v>
      </c>
      <c r="G3" s="4">
        <f>MAX(G8:G21)</f>
        <v>49</v>
      </c>
      <c r="J3" s="67">
        <f t="shared" ref="J3:BE3" si="6">MAX(J8:J21)</f>
        <v>1440</v>
      </c>
      <c r="K3" s="4">
        <f t="shared" si="6"/>
        <v>136</v>
      </c>
      <c r="L3" s="4">
        <f t="shared" si="6"/>
        <v>197</v>
      </c>
      <c r="M3" s="4">
        <f t="shared" si="6"/>
        <v>331</v>
      </c>
      <c r="N3" s="6">
        <f t="shared" si="6"/>
        <v>12.269130000000001</v>
      </c>
      <c r="O3" s="6">
        <f t="shared" si="6"/>
        <v>80.408164999999997</v>
      </c>
      <c r="P3" s="7">
        <f t="shared" si="6"/>
        <v>0.29332775</v>
      </c>
      <c r="Q3" s="8">
        <f t="shared" si="6"/>
        <v>52.833781999999999</v>
      </c>
      <c r="R3" s="8">
        <f t="shared" si="6"/>
        <v>11.816532</v>
      </c>
      <c r="S3" s="8">
        <f t="shared" si="6"/>
        <v>146.97265999999999</v>
      </c>
      <c r="T3" s="6">
        <f t="shared" si="6"/>
        <v>2.4020972</v>
      </c>
      <c r="U3" s="8">
        <f t="shared" si="6"/>
        <v>73.564223999999996</v>
      </c>
      <c r="V3" s="4">
        <f t="shared" si="6"/>
        <v>882.77070000000003</v>
      </c>
      <c r="W3" s="8">
        <f t="shared" si="6"/>
        <v>150.09022999999999</v>
      </c>
      <c r="X3" s="8">
        <f t="shared" si="6"/>
        <v>176.30611999999999</v>
      </c>
      <c r="Y3" s="8">
        <f t="shared" si="6"/>
        <v>157.66049000000001</v>
      </c>
      <c r="Z3" s="6">
        <f t="shared" si="6"/>
        <v>1.8846153999999999</v>
      </c>
      <c r="AA3" s="6">
        <f t="shared" si="6"/>
        <v>5.1842103000000002</v>
      </c>
      <c r="AB3" s="8">
        <f t="shared" si="6"/>
        <v>-80.241159999999994</v>
      </c>
      <c r="AC3" s="8">
        <f t="shared" si="6"/>
        <v>190.55005</v>
      </c>
      <c r="AD3" s="4">
        <f t="shared" si="6"/>
        <v>310</v>
      </c>
      <c r="AE3" s="4">
        <f t="shared" si="6"/>
        <v>762.27049999999997</v>
      </c>
      <c r="AF3" s="8">
        <f t="shared" si="6"/>
        <v>37.52919</v>
      </c>
      <c r="AG3" s="8">
        <f t="shared" si="6"/>
        <v>68.526629999999997</v>
      </c>
      <c r="AH3" s="7">
        <f t="shared" si="6"/>
        <v>0.91275070000000003</v>
      </c>
      <c r="AI3" s="9">
        <f t="shared" si="6"/>
        <v>-5827.5</v>
      </c>
      <c r="AJ3" s="9">
        <f t="shared" si="6"/>
        <v>25576.224999999999</v>
      </c>
      <c r="AK3" s="4">
        <f t="shared" si="6"/>
        <v>-93.55</v>
      </c>
      <c r="AL3" s="4">
        <f t="shared" si="6"/>
        <v>190.55</v>
      </c>
      <c r="AM3" s="4">
        <f t="shared" si="6"/>
        <v>9</v>
      </c>
      <c r="AN3" s="4">
        <f t="shared" si="6"/>
        <v>16</v>
      </c>
      <c r="AO3" s="6">
        <f t="shared" si="6"/>
        <v>5.4725323000000001</v>
      </c>
      <c r="AP3" s="10">
        <f t="shared" si="6"/>
        <v>9416.2209999999995</v>
      </c>
      <c r="AQ3" s="7">
        <f t="shared" si="6"/>
        <v>1.8589853000000001</v>
      </c>
      <c r="AR3" s="7">
        <f t="shared" si="6"/>
        <v>1.8560258999999999</v>
      </c>
      <c r="AS3" s="7">
        <f t="shared" si="6"/>
        <v>0.39971283000000002</v>
      </c>
      <c r="AT3" s="8">
        <f t="shared" si="6"/>
        <v>7.6471666999999997</v>
      </c>
      <c r="AU3" s="8">
        <f t="shared" si="6"/>
        <v>14.045980999999999</v>
      </c>
      <c r="AV3" s="7">
        <f t="shared" si="6"/>
        <v>3.8259686999999998</v>
      </c>
      <c r="AW3" s="7">
        <f t="shared" si="6"/>
        <v>0.53861859999999995</v>
      </c>
      <c r="AX3" s="7">
        <f t="shared" si="6"/>
        <v>0.29924202</v>
      </c>
      <c r="AY3" s="7">
        <f t="shared" si="6"/>
        <v>0.94530899999999995</v>
      </c>
      <c r="AZ3" s="4">
        <f t="shared" si="6"/>
        <v>500</v>
      </c>
      <c r="BA3" s="8">
        <f t="shared" si="6"/>
        <v>186.09073000000001</v>
      </c>
      <c r="BB3" s="8">
        <f t="shared" si="6"/>
        <v>96.824150000000003</v>
      </c>
      <c r="BC3" s="7">
        <f t="shared" si="6"/>
        <v>4.1041664999999998</v>
      </c>
      <c r="BD3" s="8">
        <f t="shared" si="6"/>
        <v>79.202830000000006</v>
      </c>
      <c r="BE3" s="11">
        <f t="shared" si="6"/>
        <v>2.1100539999999999</v>
      </c>
      <c r="BG3" s="12">
        <f t="shared" ref="BG3:BN3" si="7">MAX(BG8:BG21)</f>
        <v>12.000000829663858</v>
      </c>
      <c r="BH3" s="12">
        <f t="shared" si="7"/>
        <v>22.045792418970098</v>
      </c>
      <c r="BI3" s="12">
        <f t="shared" si="7"/>
        <v>16.31112018877683</v>
      </c>
      <c r="BJ3" s="12">
        <f t="shared" si="7"/>
        <v>37.52919</v>
      </c>
      <c r="BK3" s="12">
        <f t="shared" si="7"/>
        <v>59.574982418970094</v>
      </c>
      <c r="BL3" s="13">
        <f t="shared" si="7"/>
        <v>408.4102145765022</v>
      </c>
      <c r="BM3" s="13">
        <f t="shared" si="7"/>
        <v>882.77065800000094</v>
      </c>
      <c r="BN3" s="13">
        <f t="shared" si="7"/>
        <v>1357.1311014235</v>
      </c>
      <c r="BQ3" s="9">
        <f t="shared" ref="BQ3:BX3" si="8">MAX(BQ8:BQ21)</f>
        <v>762.27050000000008</v>
      </c>
      <c r="BR3" s="9">
        <f t="shared" si="8"/>
        <v>1143.4057500000001</v>
      </c>
      <c r="BS3" s="9">
        <f t="shared" si="8"/>
        <v>408.4102145765022</v>
      </c>
      <c r="BT3" s="81">
        <f t="shared" si="8"/>
        <v>0.40499936058656222</v>
      </c>
      <c r="BU3" s="9">
        <f t="shared" si="8"/>
        <v>882.77065800000105</v>
      </c>
      <c r="BV3" s="81">
        <f t="shared" si="8"/>
        <v>0.87539816408683224</v>
      </c>
      <c r="BW3" s="9">
        <f t="shared" si="8"/>
        <v>1357.1311014235002</v>
      </c>
      <c r="BX3" s="81">
        <f t="shared" si="8"/>
        <v>1.3790842538957895</v>
      </c>
    </row>
    <row r="4" spans="1:83" s="80" customFormat="1" x14ac:dyDescent="0.25">
      <c r="A4" s="79" t="s">
        <v>183</v>
      </c>
      <c r="K4" s="83">
        <f t="shared" ref="K4:M4" si="9">SUM(K8:K28)</f>
        <v>985</v>
      </c>
      <c r="L4" s="83">
        <f t="shared" si="9"/>
        <v>1471</v>
      </c>
      <c r="M4" s="83">
        <f t="shared" si="9"/>
        <v>2456</v>
      </c>
      <c r="AE4" s="83">
        <f t="shared" ref="AE4" si="10">SUM(AE8:AE28)</f>
        <v>6716.2920300000005</v>
      </c>
      <c r="AI4" s="83">
        <f t="shared" ref="AI4:AJ4" si="11">SUM(AI8:AI28)</f>
        <v>-111636.26190000001</v>
      </c>
      <c r="AJ4" s="83">
        <f t="shared" si="11"/>
        <v>184050.04750000004</v>
      </c>
      <c r="AP4" s="83">
        <f t="shared" ref="AP4" si="12">SUM(AP8:AP28)</f>
        <v>72413.739000000001</v>
      </c>
      <c r="BL4" s="83">
        <f t="shared" ref="BL4:BN4" si="13">SUM(BL8:BL28)</f>
        <v>2890.709379743726</v>
      </c>
      <c r="BM4" s="83">
        <f t="shared" si="13"/>
        <v>6615.6841772044618</v>
      </c>
      <c r="BN4" s="83">
        <f t="shared" si="13"/>
        <v>10340.658974665197</v>
      </c>
      <c r="BQ4" s="83">
        <f>SUM(BQ8:BQ28)</f>
        <v>6716.2920300000005</v>
      </c>
      <c r="BR4" s="83">
        <f>SUM(BR8:BR28)</f>
        <v>10074.438045000003</v>
      </c>
      <c r="BS4" s="83">
        <f>SUM(BS8:BS28)</f>
        <v>2890.7093797437269</v>
      </c>
      <c r="BT4" s="84">
        <f t="shared" ref="BT4:BX4" si="14">BS4/$BR4</f>
        <v>0.28693504956124094</v>
      </c>
      <c r="BU4" s="83">
        <f>SUM(BU8:BU28)</f>
        <v>6615.6841772044618</v>
      </c>
      <c r="BV4" s="84">
        <f t="shared" si="14"/>
        <v>0.65668021855450898</v>
      </c>
      <c r="BW4" s="83">
        <f>SUM(BW8:BW28)</f>
        <v>10340.658974665197</v>
      </c>
      <c r="BX4" s="84">
        <f t="shared" si="14"/>
        <v>1.0264253875477771</v>
      </c>
    </row>
    <row r="6" spans="1:83" x14ac:dyDescent="0.25">
      <c r="BG6" s="24" t="s">
        <v>53</v>
      </c>
      <c r="BH6" s="91">
        <v>1.645</v>
      </c>
      <c r="BI6" s="92" t="s">
        <v>186</v>
      </c>
      <c r="BJ6" s="93"/>
      <c r="BK6" s="93"/>
      <c r="BL6" s="93"/>
      <c r="BM6" s="93"/>
      <c r="BN6" s="93"/>
      <c r="BP6" s="25" t="s">
        <v>55</v>
      </c>
      <c r="BQ6" s="31" t="s">
        <v>56</v>
      </c>
      <c r="BR6" s="31" t="s">
        <v>58</v>
      </c>
      <c r="BS6" s="76" t="s">
        <v>67</v>
      </c>
      <c r="BT6" s="77"/>
      <c r="BU6" s="76" t="s">
        <v>69</v>
      </c>
      <c r="BV6" s="77"/>
      <c r="BW6" s="76" t="s">
        <v>68</v>
      </c>
      <c r="BX6" s="77"/>
      <c r="BZ6" s="76" t="s">
        <v>179</v>
      </c>
      <c r="CA6" s="78"/>
      <c r="CB6" s="78"/>
      <c r="CC6" s="78"/>
      <c r="CD6" s="78"/>
      <c r="CE6" s="77"/>
    </row>
    <row r="7" spans="1:83" s="34" customFormat="1" x14ac:dyDescent="0.25">
      <c r="A7" s="27" t="s">
        <v>71</v>
      </c>
      <c r="B7" s="25" t="s">
        <v>73</v>
      </c>
      <c r="C7" s="25" t="s">
        <v>72</v>
      </c>
      <c r="D7" s="25" t="s">
        <v>75</v>
      </c>
      <c r="E7" s="25" t="s">
        <v>173</v>
      </c>
      <c r="F7" s="25" t="s">
        <v>0</v>
      </c>
      <c r="G7" s="25" t="s">
        <v>1</v>
      </c>
      <c r="H7" s="25" t="s">
        <v>2</v>
      </c>
      <c r="I7" s="25" t="s">
        <v>3</v>
      </c>
      <c r="J7" s="26" t="s">
        <v>4</v>
      </c>
      <c r="K7" s="26" t="s">
        <v>5</v>
      </c>
      <c r="L7" s="26" t="s">
        <v>6</v>
      </c>
      <c r="M7" s="26" t="s">
        <v>7</v>
      </c>
      <c r="N7" s="28" t="s">
        <v>8</v>
      </c>
      <c r="O7" s="28" t="s">
        <v>9</v>
      </c>
      <c r="P7" s="29" t="s">
        <v>10</v>
      </c>
      <c r="Q7" s="30" t="s">
        <v>11</v>
      </c>
      <c r="R7" s="30" t="s">
        <v>12</v>
      </c>
      <c r="S7" s="30" t="s">
        <v>13</v>
      </c>
      <c r="T7" s="28" t="s">
        <v>14</v>
      </c>
      <c r="U7" s="30" t="s">
        <v>15</v>
      </c>
      <c r="V7" s="26" t="s">
        <v>16</v>
      </c>
      <c r="W7" s="30" t="s">
        <v>17</v>
      </c>
      <c r="X7" s="30" t="s">
        <v>18</v>
      </c>
      <c r="Y7" s="30" t="s">
        <v>19</v>
      </c>
      <c r="Z7" s="28" t="s">
        <v>20</v>
      </c>
      <c r="AA7" s="28" t="s">
        <v>21</v>
      </c>
      <c r="AB7" s="30" t="s">
        <v>22</v>
      </c>
      <c r="AC7" s="30" t="s">
        <v>23</v>
      </c>
      <c r="AD7" s="26" t="s">
        <v>24</v>
      </c>
      <c r="AE7" s="26" t="s">
        <v>25</v>
      </c>
      <c r="AF7" s="30" t="s">
        <v>26</v>
      </c>
      <c r="AG7" s="30" t="s">
        <v>27</v>
      </c>
      <c r="AH7" s="29" t="s">
        <v>28</v>
      </c>
      <c r="AI7" s="31" t="s">
        <v>29</v>
      </c>
      <c r="AJ7" s="31" t="s">
        <v>30</v>
      </c>
      <c r="AK7" s="26" t="s">
        <v>31</v>
      </c>
      <c r="AL7" s="26" t="s">
        <v>32</v>
      </c>
      <c r="AM7" s="26" t="s">
        <v>33</v>
      </c>
      <c r="AN7" s="26" t="s">
        <v>34</v>
      </c>
      <c r="AO7" s="28" t="s">
        <v>35</v>
      </c>
      <c r="AP7" s="32" t="s">
        <v>36</v>
      </c>
      <c r="AQ7" s="29" t="s">
        <v>37</v>
      </c>
      <c r="AR7" s="29" t="s">
        <v>38</v>
      </c>
      <c r="AS7" s="29" t="s">
        <v>39</v>
      </c>
      <c r="AT7" s="30" t="s">
        <v>40</v>
      </c>
      <c r="AU7" s="30" t="s">
        <v>41</v>
      </c>
      <c r="AV7" s="29" t="s">
        <v>42</v>
      </c>
      <c r="AW7" s="29" t="s">
        <v>43</v>
      </c>
      <c r="AX7" s="29" t="s">
        <v>44</v>
      </c>
      <c r="AY7" s="29" t="s">
        <v>45</v>
      </c>
      <c r="AZ7" s="26" t="s">
        <v>46</v>
      </c>
      <c r="BA7" s="30" t="s">
        <v>47</v>
      </c>
      <c r="BB7" s="30" t="s">
        <v>48</v>
      </c>
      <c r="BC7" s="29" t="s">
        <v>49</v>
      </c>
      <c r="BD7" s="30" t="s">
        <v>50</v>
      </c>
      <c r="BE7" s="33" t="s">
        <v>51</v>
      </c>
      <c r="BG7" s="24" t="s">
        <v>54</v>
      </c>
      <c r="BH7" s="24" t="s">
        <v>60</v>
      </c>
      <c r="BI7" s="24" t="s">
        <v>61</v>
      </c>
      <c r="BJ7" s="24" t="s">
        <v>62</v>
      </c>
      <c r="BK7" s="24" t="s">
        <v>63</v>
      </c>
      <c r="BL7" s="35" t="s">
        <v>64</v>
      </c>
      <c r="BM7" s="35" t="s">
        <v>65</v>
      </c>
      <c r="BN7" s="35" t="s">
        <v>66</v>
      </c>
      <c r="BP7" s="36">
        <v>0.1</v>
      </c>
      <c r="BQ7" s="31" t="s">
        <v>57</v>
      </c>
      <c r="BR7" s="95">
        <v>1.5</v>
      </c>
      <c r="BS7" s="31" t="s">
        <v>57</v>
      </c>
      <c r="BT7" s="37" t="s">
        <v>59</v>
      </c>
      <c r="BU7" s="31" t="s">
        <v>57</v>
      </c>
      <c r="BV7" s="37" t="s">
        <v>59</v>
      </c>
      <c r="BW7" s="31" t="s">
        <v>57</v>
      </c>
      <c r="BX7" s="37" t="s">
        <v>59</v>
      </c>
      <c r="BZ7" s="28" t="s">
        <v>61</v>
      </c>
      <c r="CA7" s="28" t="s">
        <v>180</v>
      </c>
      <c r="CB7" s="28" t="s">
        <v>45</v>
      </c>
      <c r="CC7" s="28" t="s">
        <v>46</v>
      </c>
      <c r="CD7" s="28" t="s">
        <v>182</v>
      </c>
      <c r="CE7" s="73" t="s">
        <v>181</v>
      </c>
    </row>
    <row r="8" spans="1:83" x14ac:dyDescent="0.25">
      <c r="A8" s="62">
        <v>43394</v>
      </c>
      <c r="B8" s="63" t="s">
        <v>125</v>
      </c>
      <c r="C8" s="63" t="s">
        <v>170</v>
      </c>
      <c r="D8" s="64">
        <v>9045</v>
      </c>
      <c r="E8" s="64" t="s">
        <v>173</v>
      </c>
      <c r="F8" s="5" t="s">
        <v>125</v>
      </c>
      <c r="G8" s="41">
        <v>21</v>
      </c>
      <c r="H8" s="5"/>
      <c r="I8" s="5" t="s">
        <v>126</v>
      </c>
      <c r="J8" s="67">
        <v>60</v>
      </c>
      <c r="K8" s="4">
        <v>136</v>
      </c>
      <c r="L8" s="4">
        <v>195</v>
      </c>
      <c r="M8" s="4">
        <v>331</v>
      </c>
      <c r="N8" s="6">
        <v>10.453514999999999</v>
      </c>
      <c r="O8" s="6">
        <v>58.912388</v>
      </c>
      <c r="P8" s="7">
        <v>0.19312414999999999</v>
      </c>
      <c r="Q8" s="8">
        <v>44.826689999999999</v>
      </c>
      <c r="R8" s="8">
        <v>8.4523100000000007</v>
      </c>
      <c r="S8" s="8">
        <v>128.32092</v>
      </c>
      <c r="T8" s="6">
        <v>1.9678488999999999</v>
      </c>
      <c r="U8" s="8">
        <v>60.265372999999997</v>
      </c>
      <c r="V8" s="4">
        <v>723.18444999999997</v>
      </c>
      <c r="W8" s="8">
        <v>99.301469999999995</v>
      </c>
      <c r="X8" s="8">
        <v>103.082054</v>
      </c>
      <c r="Y8" s="8">
        <v>101.5287</v>
      </c>
      <c r="Z8" s="6">
        <v>1.5632184</v>
      </c>
      <c r="AA8" s="6">
        <v>2.2413793000000002</v>
      </c>
      <c r="AB8" s="8">
        <v>-124.25</v>
      </c>
      <c r="AC8" s="8">
        <v>131.16013000000001</v>
      </c>
      <c r="AD8" s="4">
        <v>310</v>
      </c>
      <c r="AE8" s="4">
        <v>717.85940000000005</v>
      </c>
      <c r="AF8" s="8">
        <v>26.218167999999999</v>
      </c>
      <c r="AG8" s="8">
        <v>44.460025999999999</v>
      </c>
      <c r="AH8" s="7">
        <v>0.90063183999999996</v>
      </c>
      <c r="AI8" s="9">
        <v>-16898</v>
      </c>
      <c r="AJ8" s="9">
        <v>25576.224999999999</v>
      </c>
      <c r="AK8" s="4">
        <v>-124.25</v>
      </c>
      <c r="AL8" s="4">
        <v>131.16</v>
      </c>
      <c r="AM8" s="4">
        <v>5</v>
      </c>
      <c r="AN8" s="4">
        <v>9</v>
      </c>
      <c r="AO8" s="6">
        <v>5.3034840000000001</v>
      </c>
      <c r="AP8" s="10">
        <v>8678.2139999999999</v>
      </c>
      <c r="AQ8" s="7">
        <v>1.0556147</v>
      </c>
      <c r="AR8" s="7">
        <v>1.5135651999999999</v>
      </c>
      <c r="AS8" s="7">
        <v>0.21101142000000001</v>
      </c>
      <c r="AT8" s="8">
        <v>5.8203982999999999</v>
      </c>
      <c r="AU8" s="8">
        <v>12.089017</v>
      </c>
      <c r="AV8" s="7">
        <v>3.7959383</v>
      </c>
      <c r="AW8" s="7">
        <v>0.46491413999999998</v>
      </c>
      <c r="AX8" s="7">
        <v>0.21090176999999999</v>
      </c>
      <c r="AY8" s="7">
        <v>0.94530899999999995</v>
      </c>
      <c r="AZ8" s="4">
        <v>461</v>
      </c>
      <c r="BA8" s="8">
        <v>161.91150999999999</v>
      </c>
      <c r="BB8" s="8">
        <v>68.502809999999997</v>
      </c>
      <c r="BC8" s="7">
        <v>1.4338236</v>
      </c>
      <c r="BD8" s="8">
        <v>8.1654610000000005</v>
      </c>
      <c r="BE8" s="11">
        <v>1.3940276</v>
      </c>
      <c r="BG8" s="12">
        <f>$AP8/$V8</f>
        <v>12.000000829663858</v>
      </c>
      <c r="BH8" s="12">
        <f>BH$6*$BA8/SQRT($M8)</f>
        <v>14.639614086190448</v>
      </c>
      <c r="BI8" s="45">
        <f>$AF8-BH8</f>
        <v>11.57855391380955</v>
      </c>
      <c r="BJ8" s="45">
        <f>$AF8</f>
        <v>26.218167999999999</v>
      </c>
      <c r="BK8" s="45">
        <f>$AF8+BH8</f>
        <v>40.857782086190447</v>
      </c>
      <c r="BL8" s="46">
        <f>BI8*$M8/$BG8</f>
        <v>319.375090041416</v>
      </c>
      <c r="BM8" s="46">
        <f>BJ8*$M8/$BG8</f>
        <v>723.18441733333555</v>
      </c>
      <c r="BN8" s="46">
        <f>BK8*$M8/$BG8</f>
        <v>1126.993744625255</v>
      </c>
      <c r="BQ8" s="94">
        <f>AE8*BP$7*10</f>
        <v>717.85940000000005</v>
      </c>
      <c r="BR8" s="94">
        <f>BQ8*BR$7</f>
        <v>1076.7891</v>
      </c>
      <c r="BS8" s="94">
        <f>BL8*BP$7*10</f>
        <v>319.375090041416</v>
      </c>
      <c r="BT8" s="48">
        <f>BS8/$BR8</f>
        <v>0.29659948270410241</v>
      </c>
      <c r="BU8" s="94">
        <f>BM8*BP$7*10</f>
        <v>723.18441733333555</v>
      </c>
      <c r="BV8" s="48">
        <f>BU8/$BR8</f>
        <v>0.67161194084648101</v>
      </c>
      <c r="BW8" s="94">
        <f>BN8*BP$7*10</f>
        <v>1126.993744625255</v>
      </c>
      <c r="BX8" s="48">
        <f>BW8/$BR8</f>
        <v>1.0466243989888595</v>
      </c>
      <c r="BZ8" s="6">
        <f>(BI8-BI$1)/(BI$3-BI$1)</f>
        <v>0.42230343126240494</v>
      </c>
      <c r="CA8" s="71">
        <f>(BS8-BS$1)/(BS$3-BS$1)</f>
        <v>0.60355128309373129</v>
      </c>
      <c r="CB8" s="71">
        <f>(AY8-AY$1)/(AY$3-AY$1)</f>
        <v>1</v>
      </c>
      <c r="CC8" s="71">
        <f>1-(AZ8-AZ$1)/(AZ$3-AZ$1)</f>
        <v>0.23780487804878048</v>
      </c>
      <c r="CD8" s="71">
        <f>(M8-M$1)/(M$3-M$1)</f>
        <v>1</v>
      </c>
      <c r="CE8" s="74">
        <f>AVERAGE(BZ8:CD8)</f>
        <v>0.65273191848098333</v>
      </c>
    </row>
    <row r="9" spans="1:83" x14ac:dyDescent="0.25">
      <c r="A9" s="62">
        <v>43394</v>
      </c>
      <c r="B9" s="63" t="s">
        <v>110</v>
      </c>
      <c r="C9" s="63" t="s">
        <v>159</v>
      </c>
      <c r="D9" s="64">
        <v>9033</v>
      </c>
      <c r="E9" s="64" t="s">
        <v>173</v>
      </c>
      <c r="F9" s="5" t="s">
        <v>110</v>
      </c>
      <c r="G9" s="41">
        <v>25</v>
      </c>
      <c r="H9" s="5"/>
      <c r="I9" s="5" t="s">
        <v>109</v>
      </c>
      <c r="J9" s="67">
        <v>60</v>
      </c>
      <c r="K9" s="4">
        <v>133</v>
      </c>
      <c r="L9" s="4">
        <v>144</v>
      </c>
      <c r="M9" s="4">
        <v>277</v>
      </c>
      <c r="N9" s="6">
        <v>11.607142</v>
      </c>
      <c r="O9" s="6">
        <v>51.98556</v>
      </c>
      <c r="P9" s="7">
        <v>0.24544453999999999</v>
      </c>
      <c r="Q9" s="8">
        <v>52.833781999999999</v>
      </c>
      <c r="R9" s="8">
        <v>9.6543569999999992</v>
      </c>
      <c r="S9" s="8">
        <v>144.84714</v>
      </c>
      <c r="T9" s="6">
        <v>2.4020972</v>
      </c>
      <c r="U9" s="8">
        <v>73.564223999999996</v>
      </c>
      <c r="V9" s="4">
        <v>882.77070000000003</v>
      </c>
      <c r="W9" s="8">
        <v>150.09022999999999</v>
      </c>
      <c r="X9" s="8">
        <v>114.361115</v>
      </c>
      <c r="Y9" s="8">
        <v>131.51625000000001</v>
      </c>
      <c r="Z9" s="6">
        <v>1.7733333</v>
      </c>
      <c r="AA9" s="6">
        <v>1.92</v>
      </c>
      <c r="AB9" s="8">
        <v>-115.437614</v>
      </c>
      <c r="AC9" s="8">
        <v>172.00980999999999</v>
      </c>
      <c r="AD9" s="4">
        <v>252</v>
      </c>
      <c r="AE9" s="4">
        <v>672.28125</v>
      </c>
      <c r="AF9" s="8">
        <v>33.993575999999997</v>
      </c>
      <c r="AG9" s="8">
        <v>54.031204000000002</v>
      </c>
      <c r="AH9" s="7">
        <v>0.91253483000000002</v>
      </c>
      <c r="AI9" s="9">
        <v>-15353.203</v>
      </c>
      <c r="AJ9" s="9">
        <v>24769.412</v>
      </c>
      <c r="AK9" s="4">
        <v>-197.76</v>
      </c>
      <c r="AL9" s="4">
        <v>172.01</v>
      </c>
      <c r="AM9" s="4">
        <v>6</v>
      </c>
      <c r="AN9" s="4">
        <v>9</v>
      </c>
      <c r="AO9" s="6">
        <v>5.4725323000000001</v>
      </c>
      <c r="AP9" s="10">
        <v>9416.2209999999995</v>
      </c>
      <c r="AQ9" s="7">
        <v>1.4900671999999999</v>
      </c>
      <c r="AR9" s="7">
        <v>1.6133058</v>
      </c>
      <c r="AS9" s="7">
        <v>0.29447572999999999</v>
      </c>
      <c r="AT9" s="8">
        <v>7.6471666999999997</v>
      </c>
      <c r="AU9" s="8">
        <v>14.0063715</v>
      </c>
      <c r="AV9" s="7">
        <v>3.8259686999999998</v>
      </c>
      <c r="AW9" s="7">
        <v>0.53291900000000003</v>
      </c>
      <c r="AX9" s="7">
        <v>0.23144011</v>
      </c>
      <c r="AY9" s="7">
        <v>0.91980459999999997</v>
      </c>
      <c r="AZ9" s="4">
        <v>455</v>
      </c>
      <c r="BA9" s="8">
        <v>184.81253000000001</v>
      </c>
      <c r="BB9" s="8">
        <v>95.806113999999994</v>
      </c>
      <c r="BC9" s="7">
        <v>1.0827068</v>
      </c>
      <c r="BD9" s="8">
        <v>10.895395000000001</v>
      </c>
      <c r="BE9" s="11">
        <v>1.2321103</v>
      </c>
      <c r="BG9" s="12">
        <f>$AP9/$V9</f>
        <v>10.666666893226065</v>
      </c>
      <c r="BH9" s="12">
        <f>BH$6*$BA9/SQRT($M9)</f>
        <v>18.266587860366318</v>
      </c>
      <c r="BI9" s="45">
        <f>$AF9-BH9</f>
        <v>15.726988139633679</v>
      </c>
      <c r="BJ9" s="45">
        <f>$AF9</f>
        <v>33.993575999999997</v>
      </c>
      <c r="BK9" s="45">
        <f>$AF9+BH9</f>
        <v>52.260163860366319</v>
      </c>
      <c r="BL9" s="46">
        <f>BI9*$M9/$BG9</f>
        <v>408.4102145765022</v>
      </c>
      <c r="BM9" s="46">
        <f>BJ9*$M9/$BG9</f>
        <v>882.77065800000094</v>
      </c>
      <c r="BN9" s="46">
        <f>BK9*$M9/$BG9</f>
        <v>1357.1311014235</v>
      </c>
      <c r="BQ9" s="94">
        <f>AE9*BP$7*10</f>
        <v>672.28125</v>
      </c>
      <c r="BR9" s="94">
        <f>BQ9*BR$7</f>
        <v>1008.421875</v>
      </c>
      <c r="BS9" s="94">
        <f>BL9*BP$7*10</f>
        <v>408.4102145765022</v>
      </c>
      <c r="BT9" s="48">
        <f>BS9/$BR9</f>
        <v>0.40499936058656222</v>
      </c>
      <c r="BU9" s="94">
        <f>BM9*BP$7*10</f>
        <v>882.77065800000105</v>
      </c>
      <c r="BV9" s="48">
        <f>BU9/$BR9</f>
        <v>0.87539816408683224</v>
      </c>
      <c r="BW9" s="94">
        <f>BN9*BP$7*10</f>
        <v>1357.1311014235002</v>
      </c>
      <c r="BX9" s="48">
        <f>BW9/$BR9</f>
        <v>1.3457969675871027</v>
      </c>
      <c r="BZ9" s="6">
        <f>(BI9-BI$1)/(BI$3-BI$1)</f>
        <v>0.92869596306245261</v>
      </c>
      <c r="CA9" s="71">
        <f>(BS9-BS$1)/(BS$3-BS$1)</f>
        <v>1</v>
      </c>
      <c r="CB9" s="71">
        <f>(AY9-AY$1)/(AY$3-AY$1)</f>
        <v>0.23304956050796397</v>
      </c>
      <c r="CC9" s="71">
        <f>1-(AZ9-AZ$1)/(AZ$3-AZ$1)</f>
        <v>0.27439024390243905</v>
      </c>
      <c r="CD9" s="71">
        <f>(M9-M$1)/(M$3-M$1)</f>
        <v>0.70491803278688525</v>
      </c>
      <c r="CE9" s="74">
        <f>AVERAGE(BZ9:CD9)</f>
        <v>0.6282107600519482</v>
      </c>
    </row>
    <row r="10" spans="1:83" x14ac:dyDescent="0.25">
      <c r="A10" s="65">
        <v>43394</v>
      </c>
      <c r="B10" s="50" t="s">
        <v>111</v>
      </c>
      <c r="C10" s="50" t="s">
        <v>160</v>
      </c>
      <c r="D10" s="51">
        <v>9034</v>
      </c>
      <c r="E10" s="51" t="s">
        <v>174</v>
      </c>
      <c r="F10" s="50" t="s">
        <v>111</v>
      </c>
      <c r="G10" s="51">
        <v>49</v>
      </c>
      <c r="H10" s="50"/>
      <c r="I10" s="50" t="s">
        <v>109</v>
      </c>
      <c r="J10" s="69">
        <v>60</v>
      </c>
      <c r="K10" s="52">
        <v>76</v>
      </c>
      <c r="L10" s="52">
        <v>104</v>
      </c>
      <c r="M10" s="52">
        <v>180</v>
      </c>
      <c r="N10" s="53">
        <v>10.368664000000001</v>
      </c>
      <c r="O10" s="53">
        <v>57.77778</v>
      </c>
      <c r="P10" s="54">
        <v>0.29332775</v>
      </c>
      <c r="Q10" s="55">
        <v>48.446224000000001</v>
      </c>
      <c r="R10" s="55">
        <v>8.9839880000000001</v>
      </c>
      <c r="S10" s="55">
        <v>145.76490999999999</v>
      </c>
      <c r="T10" s="53">
        <v>1.7294558</v>
      </c>
      <c r="U10" s="55">
        <v>52.775424999999998</v>
      </c>
      <c r="V10" s="52">
        <v>633.30510000000004</v>
      </c>
      <c r="W10" s="55">
        <v>127.36842</v>
      </c>
      <c r="X10" s="55">
        <v>130.60577000000001</v>
      </c>
      <c r="Y10" s="55">
        <v>129.23889</v>
      </c>
      <c r="Z10" s="53">
        <v>1.6170213</v>
      </c>
      <c r="AA10" s="53">
        <v>2.1666666999999999</v>
      </c>
      <c r="AB10" s="55">
        <v>-128.17410000000001</v>
      </c>
      <c r="AC10" s="55">
        <v>158.62010000000001</v>
      </c>
      <c r="AD10" s="52">
        <v>131</v>
      </c>
      <c r="AE10" s="52">
        <v>746.65137000000004</v>
      </c>
      <c r="AF10" s="55">
        <v>37.52919</v>
      </c>
      <c r="AG10" s="55">
        <v>34.502552000000001</v>
      </c>
      <c r="AH10" s="54">
        <v>0.87327339999999998</v>
      </c>
      <c r="AI10" s="56">
        <v>-9741.2309999999998</v>
      </c>
      <c r="AJ10" s="56">
        <v>16496.490000000002</v>
      </c>
      <c r="AK10" s="52">
        <v>-162.74</v>
      </c>
      <c r="AL10" s="52">
        <v>158.62</v>
      </c>
      <c r="AM10" s="52">
        <v>5</v>
      </c>
      <c r="AN10" s="52">
        <v>8</v>
      </c>
      <c r="AO10" s="53">
        <v>5.3925076000000001</v>
      </c>
      <c r="AP10" s="57">
        <v>6755.2543999999998</v>
      </c>
      <c r="AQ10" s="54">
        <v>1.2375362999999999</v>
      </c>
      <c r="AR10" s="54">
        <v>1.6934707</v>
      </c>
      <c r="AS10" s="54">
        <v>0.29279854999999999</v>
      </c>
      <c r="AT10" s="55">
        <v>4.9409757000000001</v>
      </c>
      <c r="AU10" s="55">
        <v>9.0474010000000007</v>
      </c>
      <c r="AV10" s="54">
        <v>3.5069032</v>
      </c>
      <c r="AW10" s="54">
        <v>0.37794316</v>
      </c>
      <c r="AX10" s="54">
        <v>0.26383695000000001</v>
      </c>
      <c r="AY10" s="54">
        <v>0.93850610000000001</v>
      </c>
      <c r="AZ10" s="52">
        <v>405</v>
      </c>
      <c r="BA10" s="55">
        <v>179.80264</v>
      </c>
      <c r="BB10" s="55">
        <v>42.455410000000001</v>
      </c>
      <c r="BC10" s="54">
        <v>1.3684210999999999</v>
      </c>
      <c r="BD10" s="55">
        <v>19.21677</v>
      </c>
      <c r="BE10" s="58">
        <v>0.86993589999999998</v>
      </c>
      <c r="BG10" s="12">
        <f>$AP10/$V10</f>
        <v>10.666666666666666</v>
      </c>
      <c r="BH10" s="12">
        <f>BH$6*$BA10/SQRT($M10)</f>
        <v>22.045792418970098</v>
      </c>
      <c r="BI10" s="45">
        <f>$AF10-BH10</f>
        <v>15.483397581029902</v>
      </c>
      <c r="BJ10" s="45">
        <f>$AF10</f>
        <v>37.52919</v>
      </c>
      <c r="BK10" s="45">
        <f>$AF10+BH10</f>
        <v>59.574982418970094</v>
      </c>
      <c r="BL10" s="46">
        <f>BI10*$M10/$BG10</f>
        <v>261.28233417987957</v>
      </c>
      <c r="BM10" s="46">
        <f>BJ10*$M10/$BG10</f>
        <v>633.30508125000006</v>
      </c>
      <c r="BN10" s="46">
        <f>BK10*$M10/$BG10</f>
        <v>1005.3278283201204</v>
      </c>
      <c r="BQ10" s="94">
        <f>AE10*BP$7*10</f>
        <v>746.65137000000004</v>
      </c>
      <c r="BR10" s="94">
        <f>BQ10*BR$7</f>
        <v>1119.9770550000001</v>
      </c>
      <c r="BS10" s="94">
        <f>BL10*BP$7*10</f>
        <v>261.28233417987957</v>
      </c>
      <c r="BT10" s="48">
        <f>BS10/$BR10</f>
        <v>0.23329257774828213</v>
      </c>
      <c r="BU10" s="94">
        <f>BM10*BP$7*10</f>
        <v>633.30508125000006</v>
      </c>
      <c r="BV10" s="48">
        <f>BU10/$BR10</f>
        <v>0.56546254981089772</v>
      </c>
      <c r="BW10" s="94">
        <f>BN10*BP$7*10</f>
        <v>1005.3278283201205</v>
      </c>
      <c r="BX10" s="48">
        <f>BW10/$BR10</f>
        <v>0.89763252187351328</v>
      </c>
      <c r="BZ10" s="6">
        <f>(BI10-BI$1)/(BI$3-BI$1)</f>
        <v>0.89896126486570105</v>
      </c>
      <c r="CA10" s="71">
        <f>(BS10-BS$1)/(BS$3-BS$1)</f>
        <v>0.34488035245691884</v>
      </c>
      <c r="CB10" s="71">
        <f>(AY10-AY$1)/(AY$3-AY$1)</f>
        <v>0.79542795969243218</v>
      </c>
      <c r="CC10" s="71">
        <f>1-(AZ10-AZ$1)/(AZ$3-AZ$1)</f>
        <v>0.5792682926829269</v>
      </c>
      <c r="CD10" s="71">
        <f>(M10-M$1)/(M$3-M$1)</f>
        <v>0.17486338797814208</v>
      </c>
      <c r="CE10" s="74">
        <f>AVERAGE(BZ10:CD10)</f>
        <v>0.55868025153522427</v>
      </c>
    </row>
    <row r="11" spans="1:83" x14ac:dyDescent="0.25">
      <c r="A11" s="62">
        <v>43394</v>
      </c>
      <c r="B11" s="63" t="s">
        <v>108</v>
      </c>
      <c r="C11" s="63" t="s">
        <v>158</v>
      </c>
      <c r="D11" s="64">
        <v>9032</v>
      </c>
      <c r="E11" s="64" t="s">
        <v>173</v>
      </c>
      <c r="F11" s="5" t="s">
        <v>108</v>
      </c>
      <c r="G11" s="41">
        <v>21</v>
      </c>
      <c r="H11" s="5"/>
      <c r="I11" s="5" t="s">
        <v>109</v>
      </c>
      <c r="J11" s="67">
        <v>60</v>
      </c>
      <c r="K11" s="4">
        <v>117</v>
      </c>
      <c r="L11" s="4">
        <v>107</v>
      </c>
      <c r="M11" s="4">
        <v>224</v>
      </c>
      <c r="N11" s="6">
        <v>9.3718339999999998</v>
      </c>
      <c r="O11" s="6">
        <v>47.767856999999999</v>
      </c>
      <c r="P11" s="7">
        <v>0.26510316</v>
      </c>
      <c r="Q11" s="8">
        <v>49.872416999999999</v>
      </c>
      <c r="R11" s="8">
        <v>11.816532</v>
      </c>
      <c r="S11" s="8">
        <v>146.97265999999999</v>
      </c>
      <c r="T11" s="6">
        <v>1.9898153999999999</v>
      </c>
      <c r="U11" s="8">
        <v>60.897606000000003</v>
      </c>
      <c r="V11" s="4">
        <v>730.77124000000003</v>
      </c>
      <c r="W11" s="8">
        <v>110.64103</v>
      </c>
      <c r="X11" s="8">
        <v>149.39251999999999</v>
      </c>
      <c r="Y11" s="8">
        <v>129.15178</v>
      </c>
      <c r="Z11" s="6">
        <v>1.8</v>
      </c>
      <c r="AA11" s="6">
        <v>1.671875</v>
      </c>
      <c r="AB11" s="8">
        <v>-107.12009399999999</v>
      </c>
      <c r="AC11" s="8">
        <v>190.55005</v>
      </c>
      <c r="AD11" s="4">
        <v>203</v>
      </c>
      <c r="AE11" s="4">
        <v>559.29100000000005</v>
      </c>
      <c r="AF11" s="8">
        <v>35.070495999999999</v>
      </c>
      <c r="AG11" s="8">
        <v>42.772601999999999</v>
      </c>
      <c r="AH11" s="7">
        <v>0.91275070000000003</v>
      </c>
      <c r="AI11" s="9">
        <v>-12533.050999999999</v>
      </c>
      <c r="AJ11" s="9">
        <v>20388.855</v>
      </c>
      <c r="AK11" s="4">
        <v>-107.12</v>
      </c>
      <c r="AL11" s="4">
        <v>190.55</v>
      </c>
      <c r="AM11" s="4">
        <v>5</v>
      </c>
      <c r="AN11" s="4">
        <v>6</v>
      </c>
      <c r="AO11" s="6">
        <v>4.2205630000000003</v>
      </c>
      <c r="AP11" s="10">
        <v>7855.7910000000002</v>
      </c>
      <c r="AQ11" s="7">
        <v>1.7788451000000001</v>
      </c>
      <c r="AR11" s="7">
        <v>1.6268071</v>
      </c>
      <c r="AS11" s="7">
        <v>0.32739420000000002</v>
      </c>
      <c r="AT11" s="8">
        <v>6.8219814000000003</v>
      </c>
      <c r="AU11" s="8">
        <v>14.045980999999999</v>
      </c>
      <c r="AV11" s="7">
        <v>3.5301604000000002</v>
      </c>
      <c r="AW11" s="7">
        <v>0.35018638000000002</v>
      </c>
      <c r="AX11" s="7">
        <v>0.24250669999999999</v>
      </c>
      <c r="AY11" s="7">
        <v>0.91893760000000002</v>
      </c>
      <c r="AZ11" s="4">
        <v>370</v>
      </c>
      <c r="BA11" s="8">
        <v>186.09073000000001</v>
      </c>
      <c r="BB11" s="8">
        <v>67.737110000000001</v>
      </c>
      <c r="BC11" s="7">
        <v>0.91452990000000001</v>
      </c>
      <c r="BD11" s="8">
        <v>1.7426847999999999</v>
      </c>
      <c r="BE11" s="11">
        <v>2.1100539999999999</v>
      </c>
      <c r="BG11" s="12">
        <f>$AP11/$V11</f>
        <v>10.750000232630939</v>
      </c>
      <c r="BH11" s="12">
        <f>BH$6*$BA11/SQRT($M11)</f>
        <v>20.453452788867995</v>
      </c>
      <c r="BI11" s="45">
        <f>$AF11-BH11</f>
        <v>14.617043211132003</v>
      </c>
      <c r="BJ11" s="45">
        <f>$AF11</f>
        <v>35.070495999999999</v>
      </c>
      <c r="BK11" s="45">
        <f>$AF11+BH11</f>
        <v>55.523948788867997</v>
      </c>
      <c r="BL11" s="46">
        <f>BI11*$M11/$BG11</f>
        <v>304.578382180392</v>
      </c>
      <c r="BM11" s="46">
        <f>BJ11*$M11/$BG11</f>
        <v>730.77124967441841</v>
      </c>
      <c r="BN11" s="46">
        <f>BK11*$M11/$BG11</f>
        <v>1156.964117168445</v>
      </c>
      <c r="BQ11" s="94">
        <f>AE11*BP$7*10</f>
        <v>559.29100000000005</v>
      </c>
      <c r="BR11" s="94">
        <f>BQ11*BR$7</f>
        <v>838.93650000000002</v>
      </c>
      <c r="BS11" s="94">
        <f>BL11*BP$7*10</f>
        <v>304.578382180392</v>
      </c>
      <c r="BT11" s="48">
        <f>BS11/$BR11</f>
        <v>0.36305296310315738</v>
      </c>
      <c r="BU11" s="94">
        <f>BM11*BP$7*10</f>
        <v>730.77124967441841</v>
      </c>
      <c r="BV11" s="48">
        <f>BU11/$BR11</f>
        <v>0.87106860849947332</v>
      </c>
      <c r="BW11" s="94">
        <f>BN11*BP$7*10</f>
        <v>1156.964117168445</v>
      </c>
      <c r="BX11" s="48">
        <f>BW11/$BR11</f>
        <v>1.3790842538957895</v>
      </c>
      <c r="BZ11" s="6">
        <f>(BI11-BI$1)/(BI$3-BI$1)</f>
        <v>0.79320681416774497</v>
      </c>
      <c r="CA11" s="71">
        <f>(BS11-BS$1)/(BS$3-BS$1)</f>
        <v>0.53766564664888994</v>
      </c>
      <c r="CB11" s="71">
        <f>(AY11-AY$1)/(AY$3-AY$1)</f>
        <v>0.20697774423157406</v>
      </c>
      <c r="CC11" s="71">
        <f>1-(AZ11-AZ$1)/(AZ$3-AZ$1)</f>
        <v>0.79268292682926833</v>
      </c>
      <c r="CD11" s="71">
        <f>(M11-M$1)/(M$3-M$1)</f>
        <v>0.41530054644808745</v>
      </c>
      <c r="CE11" s="74">
        <f>AVERAGE(BZ11:CD11)</f>
        <v>0.54916673566511298</v>
      </c>
    </row>
    <row r="12" spans="1:83" x14ac:dyDescent="0.25">
      <c r="A12" s="62">
        <v>43394</v>
      </c>
      <c r="B12" s="63" t="s">
        <v>116</v>
      </c>
      <c r="C12" s="63" t="s">
        <v>164</v>
      </c>
      <c r="D12" s="64">
        <v>9038</v>
      </c>
      <c r="E12" s="64" t="s">
        <v>173</v>
      </c>
      <c r="F12" s="5" t="s">
        <v>116</v>
      </c>
      <c r="G12" s="41">
        <v>25</v>
      </c>
      <c r="H12" s="5"/>
      <c r="I12" s="5" t="s">
        <v>117</v>
      </c>
      <c r="J12" s="67">
        <v>60</v>
      </c>
      <c r="K12" s="4">
        <v>98</v>
      </c>
      <c r="L12" s="4">
        <v>94</v>
      </c>
      <c r="M12" s="4">
        <v>192</v>
      </c>
      <c r="N12" s="6">
        <v>9.1096360000000001</v>
      </c>
      <c r="O12" s="6">
        <v>48.958336000000003</v>
      </c>
      <c r="P12" s="7">
        <v>0.27698942999999998</v>
      </c>
      <c r="Q12" s="8">
        <v>42.467292999999998</v>
      </c>
      <c r="R12" s="8">
        <v>8.6342449999999999</v>
      </c>
      <c r="S12" s="8">
        <v>126.191315</v>
      </c>
      <c r="T12" s="6">
        <v>1.5604213</v>
      </c>
      <c r="U12" s="8">
        <v>47.674689999999998</v>
      </c>
      <c r="V12" s="4">
        <v>572.09630000000004</v>
      </c>
      <c r="W12" s="8">
        <v>120.734695</v>
      </c>
      <c r="X12" s="8">
        <v>115.48936500000001</v>
      </c>
      <c r="Y12" s="8">
        <v>118.166664</v>
      </c>
      <c r="Z12" s="6">
        <v>1.8846153999999999</v>
      </c>
      <c r="AA12" s="6">
        <v>1.8076923</v>
      </c>
      <c r="AB12" s="8">
        <v>-88.833060000000003</v>
      </c>
      <c r="AC12" s="8">
        <v>165.13936000000001</v>
      </c>
      <c r="AD12" s="4">
        <v>167</v>
      </c>
      <c r="AE12" s="4">
        <v>762.27049999999997</v>
      </c>
      <c r="AF12" s="8">
        <v>35.507713000000003</v>
      </c>
      <c r="AG12" s="8">
        <v>31.785260000000001</v>
      </c>
      <c r="AH12" s="7">
        <v>0.87207190000000001</v>
      </c>
      <c r="AI12" s="9">
        <v>-8705.64</v>
      </c>
      <c r="AJ12" s="9">
        <v>15523.1</v>
      </c>
      <c r="AK12" s="4">
        <v>-151.59</v>
      </c>
      <c r="AL12" s="4">
        <v>174.02</v>
      </c>
      <c r="AM12" s="4">
        <v>9</v>
      </c>
      <c r="AN12" s="4">
        <v>5</v>
      </c>
      <c r="AO12" s="6">
        <v>4.9184723000000004</v>
      </c>
      <c r="AP12" s="10">
        <v>6817.4809999999998</v>
      </c>
      <c r="AQ12" s="7">
        <v>1.8589853000000001</v>
      </c>
      <c r="AR12" s="7">
        <v>1.7831085</v>
      </c>
      <c r="AS12" s="7">
        <v>0.39971283000000002</v>
      </c>
      <c r="AT12" s="8">
        <v>6.4401282999999996</v>
      </c>
      <c r="AU12" s="8">
        <v>8.9436499999999999</v>
      </c>
      <c r="AV12" s="7">
        <v>3.6750600000000002</v>
      </c>
      <c r="AW12" s="7">
        <v>0.40204430000000002</v>
      </c>
      <c r="AX12" s="7">
        <v>0.25520999999999999</v>
      </c>
      <c r="AY12" s="7">
        <v>0.92845445999999998</v>
      </c>
      <c r="AZ12" s="4">
        <v>398</v>
      </c>
      <c r="BA12" s="8">
        <v>161.69956999999999</v>
      </c>
      <c r="BB12" s="8">
        <v>70.720410000000001</v>
      </c>
      <c r="BC12" s="7">
        <v>0.95918369999999997</v>
      </c>
      <c r="BD12" s="8">
        <v>17.179316</v>
      </c>
      <c r="BE12" s="11">
        <v>0.94710289999999997</v>
      </c>
      <c r="BG12" s="12">
        <f>$AP12/$V12</f>
        <v>11.916666826896099</v>
      </c>
      <c r="BH12" s="12">
        <f>BH$6*$BA12/SQRT($M12)</f>
        <v>19.196592811223173</v>
      </c>
      <c r="BI12" s="45">
        <f>$AF12-BH12</f>
        <v>16.31112018877683</v>
      </c>
      <c r="BJ12" s="45">
        <f>$AF12</f>
        <v>35.507713000000003</v>
      </c>
      <c r="BK12" s="45">
        <f>$AF12+BH12</f>
        <v>54.704305811223179</v>
      </c>
      <c r="BL12" s="46">
        <f>BI12*$M12/$BG12</f>
        <v>262.80293992752888</v>
      </c>
      <c r="BM12" s="46">
        <f>BJ12*$M12/$BG12</f>
        <v>572.09629127272751</v>
      </c>
      <c r="BN12" s="46">
        <f>BK12*$M12/$BG12</f>
        <v>881.38964261792626</v>
      </c>
      <c r="BQ12" s="94">
        <f>AE12*BP$7*10</f>
        <v>762.27050000000008</v>
      </c>
      <c r="BR12" s="94">
        <f>BQ12*BR$7</f>
        <v>1143.4057500000001</v>
      </c>
      <c r="BS12" s="94">
        <f>BL12*BP$7*10</f>
        <v>262.80293992752888</v>
      </c>
      <c r="BT12" s="48">
        <f>BS12/$BR12</f>
        <v>0.2298422409783481</v>
      </c>
      <c r="BU12" s="94">
        <f>BM12*BP$7*10</f>
        <v>572.09629127272751</v>
      </c>
      <c r="BV12" s="48">
        <f>BU12/$BR12</f>
        <v>0.5003440740723295</v>
      </c>
      <c r="BW12" s="94">
        <f>BN12*BP$7*10</f>
        <v>881.38964261792637</v>
      </c>
      <c r="BX12" s="48">
        <f>BW12/$BR12</f>
        <v>0.77084590716631107</v>
      </c>
      <c r="BZ12" s="6">
        <f>(BI12-BI$1)/(BI$3-BI$1)</f>
        <v>1</v>
      </c>
      <c r="CA12" s="71">
        <f>(BS12-BS$1)/(BS$3-BS$1)</f>
        <v>0.3516511881324314</v>
      </c>
      <c r="CB12" s="71">
        <f>(AY12-AY$1)/(AY$3-AY$1)</f>
        <v>0.49316208730900984</v>
      </c>
      <c r="CC12" s="71">
        <f>1-(AZ12-AZ$1)/(AZ$3-AZ$1)</f>
        <v>0.62195121951219512</v>
      </c>
      <c r="CD12" s="71">
        <f>(M12-M$1)/(M$3-M$1)</f>
        <v>0.24043715846994534</v>
      </c>
      <c r="CE12" s="74">
        <f>AVERAGE(BZ12:CD12)</f>
        <v>0.54144033068471631</v>
      </c>
    </row>
    <row r="13" spans="1:83" x14ac:dyDescent="0.25">
      <c r="A13" s="62">
        <v>43394</v>
      </c>
      <c r="B13" s="63" t="s">
        <v>106</v>
      </c>
      <c r="C13" s="63" t="s">
        <v>157</v>
      </c>
      <c r="D13" s="64">
        <v>9031</v>
      </c>
      <c r="E13" s="64" t="s">
        <v>173</v>
      </c>
      <c r="F13" s="5" t="s">
        <v>106</v>
      </c>
      <c r="G13" s="41">
        <v>21</v>
      </c>
      <c r="H13" s="5"/>
      <c r="I13" s="5" t="s">
        <v>52</v>
      </c>
      <c r="J13" s="67">
        <v>1440</v>
      </c>
      <c r="K13" s="4">
        <v>75</v>
      </c>
      <c r="L13" s="4">
        <v>119</v>
      </c>
      <c r="M13" s="4">
        <v>194</v>
      </c>
      <c r="N13" s="6">
        <v>8.7751370000000009</v>
      </c>
      <c r="O13" s="6">
        <v>61.340206000000002</v>
      </c>
      <c r="P13" s="7">
        <v>0.26561143999999998</v>
      </c>
      <c r="Q13" s="8">
        <v>49.234417000000001</v>
      </c>
      <c r="R13" s="8">
        <v>11.576624000000001</v>
      </c>
      <c r="S13" s="8">
        <v>132.05641</v>
      </c>
      <c r="T13" s="6">
        <v>1.7151810000000001</v>
      </c>
      <c r="U13" s="8">
        <v>52.539425000000001</v>
      </c>
      <c r="V13" s="4">
        <v>630.47310000000004</v>
      </c>
      <c r="W13" s="8">
        <v>8.36</v>
      </c>
      <c r="X13" s="8">
        <v>10.537815</v>
      </c>
      <c r="Y13" s="8">
        <v>9.6958760000000002</v>
      </c>
      <c r="Z13" s="6">
        <v>1.5306122</v>
      </c>
      <c r="AA13" s="6">
        <v>2.38</v>
      </c>
      <c r="AB13" s="8">
        <v>-127.01000999999999</v>
      </c>
      <c r="AC13" s="8">
        <v>135.23683</v>
      </c>
      <c r="AD13" s="4">
        <v>173</v>
      </c>
      <c r="AE13" s="4">
        <v>507.37011999999999</v>
      </c>
      <c r="AF13" s="8">
        <v>33.852722</v>
      </c>
      <c r="AG13" s="8">
        <v>68.526629999999997</v>
      </c>
      <c r="AH13" s="7">
        <v>0.90631729999999999</v>
      </c>
      <c r="AI13" s="9">
        <v>-9525.7510000000002</v>
      </c>
      <c r="AJ13" s="9">
        <v>16093.183999999999</v>
      </c>
      <c r="AK13" s="4">
        <v>-153.4</v>
      </c>
      <c r="AL13" s="4">
        <v>153.4</v>
      </c>
      <c r="AM13" s="4">
        <v>3</v>
      </c>
      <c r="AN13" s="4">
        <v>7</v>
      </c>
      <c r="AO13" s="6">
        <v>4.2529170000000001</v>
      </c>
      <c r="AP13" s="10">
        <v>6567.4279999999999</v>
      </c>
      <c r="AQ13" s="7">
        <v>1.064773</v>
      </c>
      <c r="AR13" s="7">
        <v>1.6894399</v>
      </c>
      <c r="AS13" s="7">
        <v>0.26653588</v>
      </c>
      <c r="AT13" s="8">
        <v>4.9639645000000003</v>
      </c>
      <c r="AU13" s="8">
        <v>12.944058</v>
      </c>
      <c r="AV13" s="7">
        <v>3.6383494999999999</v>
      </c>
      <c r="AW13" s="7">
        <v>0.46553344000000002</v>
      </c>
      <c r="AX13" s="7">
        <v>0.26463937999999998</v>
      </c>
      <c r="AY13" s="7">
        <v>0.91739590000000004</v>
      </c>
      <c r="AZ13" s="4">
        <v>336</v>
      </c>
      <c r="BA13" s="8">
        <v>162.60059999999999</v>
      </c>
      <c r="BB13" s="8">
        <v>43.945892000000001</v>
      </c>
      <c r="BC13" s="7">
        <v>1.5866667000000001</v>
      </c>
      <c r="BD13" s="8">
        <v>20.230447999999999</v>
      </c>
      <c r="BE13" s="11">
        <v>0.8334182</v>
      </c>
      <c r="BG13" s="12">
        <f>$AP13/$V13</f>
        <v>10.416666468402854</v>
      </c>
      <c r="BH13" s="12">
        <f>BH$6*$BA13/SQRT($M13)</f>
        <v>19.203800301729927</v>
      </c>
      <c r="BI13" s="45">
        <f>$AF13-BH13</f>
        <v>14.648921698270073</v>
      </c>
      <c r="BJ13" s="45">
        <f>$AF13</f>
        <v>33.852722</v>
      </c>
      <c r="BK13" s="45">
        <f>$AF13+BH13</f>
        <v>53.056522301729927</v>
      </c>
      <c r="BL13" s="46">
        <f>BI13*$M13/$BG13</f>
        <v>272.82152290128283</v>
      </c>
      <c r="BM13" s="46">
        <f>BJ13*$M13/$BG13</f>
        <v>630.47310652800024</v>
      </c>
      <c r="BN13" s="46">
        <f>BK13*$M13/$BG13</f>
        <v>988.12469015471765</v>
      </c>
      <c r="BQ13" s="94">
        <f>AE13*BP$7*10</f>
        <v>507.37011999999999</v>
      </c>
      <c r="BR13" s="94">
        <f>BQ13*BR$7</f>
        <v>761.05517999999995</v>
      </c>
      <c r="BS13" s="94">
        <f>BL13*BP$7*10</f>
        <v>272.82152290128283</v>
      </c>
      <c r="BT13" s="48">
        <f>BS13/$BR13</f>
        <v>0.35847797908856338</v>
      </c>
      <c r="BU13" s="94">
        <f>BM13*BP$7*10</f>
        <v>630.47310652800024</v>
      </c>
      <c r="BV13" s="48">
        <f>BU13/$BR13</f>
        <v>0.82841970345435434</v>
      </c>
      <c r="BW13" s="94">
        <f>BN13*BP$7*10</f>
        <v>988.12469015471777</v>
      </c>
      <c r="BX13" s="48">
        <f>BW13/$BR13</f>
        <v>1.2983614278201454</v>
      </c>
      <c r="BZ13" s="6">
        <f>(BI13-BI$1)/(BI$3-BI$1)</f>
        <v>0.79709816857594828</v>
      </c>
      <c r="CA13" s="71">
        <f>(BS13-BS$1)/(BS$3-BS$1)</f>
        <v>0.3962611596004732</v>
      </c>
      <c r="CB13" s="71">
        <f>(AY13-AY$1)/(AY$3-AY$1)</f>
        <v>0.16061682248611617</v>
      </c>
      <c r="CC13" s="71">
        <f>1-(AZ13-AZ$1)/(AZ$3-AZ$1)</f>
        <v>1</v>
      </c>
      <c r="CD13" s="71">
        <f>(M13-M$1)/(M$3-M$1)</f>
        <v>0.25136612021857924</v>
      </c>
      <c r="CE13" s="74">
        <f>AVERAGE(BZ13:CD13)</f>
        <v>0.52106845417622338</v>
      </c>
    </row>
    <row r="14" spans="1:83" x14ac:dyDescent="0.25">
      <c r="A14" s="65">
        <v>43394</v>
      </c>
      <c r="B14" s="50" t="s">
        <v>120</v>
      </c>
      <c r="C14" s="50" t="s">
        <v>167</v>
      </c>
      <c r="D14" s="51">
        <v>9041</v>
      </c>
      <c r="E14" s="51" t="s">
        <v>174</v>
      </c>
      <c r="F14" s="50" t="s">
        <v>120</v>
      </c>
      <c r="G14" s="51">
        <v>23</v>
      </c>
      <c r="H14" s="50"/>
      <c r="I14" s="50" t="s">
        <v>117</v>
      </c>
      <c r="J14" s="69">
        <v>60</v>
      </c>
      <c r="K14" s="52">
        <v>121</v>
      </c>
      <c r="L14" s="52">
        <v>168</v>
      </c>
      <c r="M14" s="52">
        <v>289</v>
      </c>
      <c r="N14" s="53">
        <v>10.493230000000001</v>
      </c>
      <c r="O14" s="53">
        <v>58.131484999999998</v>
      </c>
      <c r="P14" s="54">
        <v>0.16739003</v>
      </c>
      <c r="Q14" s="55">
        <v>43.889454000000001</v>
      </c>
      <c r="R14" s="55">
        <v>8.5311699999999995</v>
      </c>
      <c r="S14" s="55">
        <v>88.215935000000002</v>
      </c>
      <c r="T14" s="53">
        <v>1.4690528</v>
      </c>
      <c r="U14" s="55">
        <v>45.007427</v>
      </c>
      <c r="V14" s="52">
        <v>540.08905000000004</v>
      </c>
      <c r="W14" s="55">
        <v>59.528927000000003</v>
      </c>
      <c r="X14" s="55">
        <v>68.589290000000005</v>
      </c>
      <c r="Y14" s="55">
        <v>64.795845</v>
      </c>
      <c r="Z14" s="53">
        <v>1.7794118000000001</v>
      </c>
      <c r="AA14" s="53">
        <v>2.4347824999999998</v>
      </c>
      <c r="AB14" s="55">
        <v>-80.241159999999994</v>
      </c>
      <c r="AC14" s="55">
        <v>93.959590000000006</v>
      </c>
      <c r="AD14" s="52">
        <v>266</v>
      </c>
      <c r="AE14" s="52">
        <v>639.21680000000003</v>
      </c>
      <c r="AF14" s="55">
        <v>21.024229999999999</v>
      </c>
      <c r="AG14" s="55">
        <v>26.234605999999999</v>
      </c>
      <c r="AH14" s="54">
        <v>0.87831782999999997</v>
      </c>
      <c r="AI14" s="56">
        <v>-9709.18</v>
      </c>
      <c r="AJ14" s="56">
        <v>15785.210999999999</v>
      </c>
      <c r="AK14" s="52">
        <v>-102.26</v>
      </c>
      <c r="AL14" s="52">
        <v>126.48</v>
      </c>
      <c r="AM14" s="52">
        <v>6</v>
      </c>
      <c r="AN14" s="52">
        <v>9</v>
      </c>
      <c r="AO14" s="53">
        <v>5.1445993999999997</v>
      </c>
      <c r="AP14" s="57">
        <v>6076.0024000000003</v>
      </c>
      <c r="AQ14" s="54">
        <v>1.170965</v>
      </c>
      <c r="AR14" s="54">
        <v>1.6258028</v>
      </c>
      <c r="AS14" s="54">
        <v>0.26201305000000003</v>
      </c>
      <c r="AT14" s="55">
        <v>6.7308240000000001</v>
      </c>
      <c r="AU14" s="55">
        <v>9.5053859999999997</v>
      </c>
      <c r="AV14" s="54">
        <v>3.7723246000000001</v>
      </c>
      <c r="AW14" s="54">
        <v>0.53861859999999995</v>
      </c>
      <c r="AX14" s="54">
        <v>0.21654698</v>
      </c>
      <c r="AY14" s="54">
        <v>0.93548505999999998</v>
      </c>
      <c r="AZ14" s="52">
        <v>434</v>
      </c>
      <c r="BA14" s="55">
        <v>116.152916</v>
      </c>
      <c r="BB14" s="55">
        <v>96.824150000000003</v>
      </c>
      <c r="BC14" s="54">
        <v>1.3884297999999999</v>
      </c>
      <c r="BD14" s="55">
        <v>73.463719999999995</v>
      </c>
      <c r="BE14" s="58">
        <v>-0.62689877000000005</v>
      </c>
      <c r="BG14" s="12">
        <f>$AP14/$V14</f>
        <v>11.250001087783579</v>
      </c>
      <c r="BH14" s="12">
        <f>BH$6*$BA14/SQRT($M14)</f>
        <v>11.239502754117648</v>
      </c>
      <c r="BI14" s="45">
        <f>$AF14-BH14</f>
        <v>9.7847272458823511</v>
      </c>
      <c r="BJ14" s="45">
        <f>$AF14</f>
        <v>21.024229999999999</v>
      </c>
      <c r="BK14" s="45">
        <f>$AF14+BH14</f>
        <v>32.263732754117648</v>
      </c>
      <c r="BL14" s="46">
        <f>BI14*$M14/$BG14</f>
        <v>251.35874672320733</v>
      </c>
      <c r="BM14" s="46">
        <f>BJ14*$M14/$BG14</f>
        <v>540.08905622222164</v>
      </c>
      <c r="BN14" s="46">
        <f>BK14*$M14/$BG14</f>
        <v>828.81936572123595</v>
      </c>
      <c r="BQ14" s="94">
        <f>AE14*BP$7*10</f>
        <v>639.21680000000015</v>
      </c>
      <c r="BR14" s="94">
        <f>BQ14*BR$7</f>
        <v>958.82520000000022</v>
      </c>
      <c r="BS14" s="94">
        <f>BL14*BP$7*10</f>
        <v>251.35874672320736</v>
      </c>
      <c r="BT14" s="48">
        <f>BS14/$BR14</f>
        <v>0.26215283737140754</v>
      </c>
      <c r="BU14" s="94">
        <f>BM14*BP$7*10</f>
        <v>540.08905622222164</v>
      </c>
      <c r="BV14" s="48">
        <f>BU14/$BR14</f>
        <v>0.56328208334764407</v>
      </c>
      <c r="BW14" s="94">
        <f>BN14*BP$7*10</f>
        <v>828.81936572123607</v>
      </c>
      <c r="BX14" s="48">
        <f>BW14/$BR14</f>
        <v>0.86441132932388076</v>
      </c>
      <c r="BZ14" s="6">
        <f>(BI14-BI$1)/(BI$3-BI$1)</f>
        <v>0.20333396506539939</v>
      </c>
      <c r="CA14" s="71">
        <f>(BS14-BS$1)/(BS$3-BS$1)</f>
        <v>0.30069336968076193</v>
      </c>
      <c r="CB14" s="71">
        <f>(AY14-AY$1)/(AY$3-AY$1)</f>
        <v>0.70458136241027514</v>
      </c>
      <c r="CC14" s="71">
        <f>1-(AZ14-AZ$1)/(AZ$3-AZ$1)</f>
        <v>0.40243902439024393</v>
      </c>
      <c r="CD14" s="71">
        <f>(M14-M$1)/(M$3-M$1)</f>
        <v>0.77049180327868849</v>
      </c>
      <c r="CE14" s="74">
        <f>AVERAGE(BZ14:CD14)</f>
        <v>0.4763079049650738</v>
      </c>
    </row>
    <row r="15" spans="1:83" x14ac:dyDescent="0.25">
      <c r="A15" s="62">
        <v>43394</v>
      </c>
      <c r="B15" s="63" t="s">
        <v>124</v>
      </c>
      <c r="C15" s="63" t="s">
        <v>172</v>
      </c>
      <c r="D15" s="64">
        <v>9044</v>
      </c>
      <c r="E15" s="64" t="s">
        <v>173</v>
      </c>
      <c r="F15" s="5" t="s">
        <v>124</v>
      </c>
      <c r="G15" s="41">
        <v>21</v>
      </c>
      <c r="H15" s="5"/>
      <c r="I15" s="5" t="s">
        <v>122</v>
      </c>
      <c r="J15" s="67">
        <v>60</v>
      </c>
      <c r="K15" s="4">
        <v>75</v>
      </c>
      <c r="L15" s="4">
        <v>139</v>
      </c>
      <c r="M15" s="4">
        <v>214</v>
      </c>
      <c r="N15" s="6">
        <v>11.031941</v>
      </c>
      <c r="O15" s="6">
        <v>64.953270000000003</v>
      </c>
      <c r="P15" s="7">
        <v>0.23609689</v>
      </c>
      <c r="Q15" s="8">
        <v>45.400024000000002</v>
      </c>
      <c r="R15" s="8">
        <v>9.087847</v>
      </c>
      <c r="S15" s="8">
        <v>128.19116</v>
      </c>
      <c r="T15" s="6">
        <v>1.5717190000000001</v>
      </c>
      <c r="U15" s="8">
        <v>48.096966000000002</v>
      </c>
      <c r="V15" s="4">
        <v>577.16359999999997</v>
      </c>
      <c r="W15" s="8">
        <v>93.013335999999995</v>
      </c>
      <c r="X15" s="8">
        <v>105.79855999999999</v>
      </c>
      <c r="Y15" s="8">
        <v>101.31776000000001</v>
      </c>
      <c r="Z15" s="6">
        <v>1.3392857</v>
      </c>
      <c r="AA15" s="6">
        <v>2.4821430000000002</v>
      </c>
      <c r="AB15" s="8">
        <v>-140.24014</v>
      </c>
      <c r="AC15" s="8">
        <v>121.69016999999999</v>
      </c>
      <c r="AD15" s="4">
        <v>193</v>
      </c>
      <c r="AE15" s="4">
        <v>738.30079999999998</v>
      </c>
      <c r="AF15" s="8">
        <v>29.892040000000001</v>
      </c>
      <c r="AG15" s="8">
        <v>32.712240000000001</v>
      </c>
      <c r="AH15" s="7">
        <v>0.86872150000000004</v>
      </c>
      <c r="AI15" s="9">
        <v>-10518.011</v>
      </c>
      <c r="AJ15" s="9">
        <v>16914.934000000001</v>
      </c>
      <c r="AK15" s="4">
        <v>-140.24</v>
      </c>
      <c r="AL15" s="4">
        <v>121.69</v>
      </c>
      <c r="AM15" s="4">
        <v>5</v>
      </c>
      <c r="AN15" s="4">
        <v>13</v>
      </c>
      <c r="AO15" s="6">
        <v>4.9956855999999998</v>
      </c>
      <c r="AP15" s="10">
        <v>6396.8964999999998</v>
      </c>
      <c r="AQ15" s="7">
        <v>0.86772709999999997</v>
      </c>
      <c r="AR15" s="7">
        <v>1.6081875999999999</v>
      </c>
      <c r="AS15" s="7">
        <v>0.21314895</v>
      </c>
      <c r="AT15" s="8">
        <v>4.1155375999999997</v>
      </c>
      <c r="AU15" s="8">
        <v>8.6643504999999994</v>
      </c>
      <c r="AV15" s="7">
        <v>3.4990747</v>
      </c>
      <c r="AW15" s="7">
        <v>0.31680842999999997</v>
      </c>
      <c r="AX15" s="7">
        <v>0.24238921999999999</v>
      </c>
      <c r="AY15" s="7">
        <v>0.94149654999999999</v>
      </c>
      <c r="AZ15" s="4">
        <v>449</v>
      </c>
      <c r="BA15" s="8">
        <v>158.99847</v>
      </c>
      <c r="BB15" s="8">
        <v>21.47409</v>
      </c>
      <c r="BC15" s="7">
        <v>1.8533333999999999</v>
      </c>
      <c r="BD15" s="8">
        <v>2.4536251999999998</v>
      </c>
      <c r="BE15" s="11">
        <v>1.9679610000000001</v>
      </c>
      <c r="BG15" s="12">
        <f>$AP15/$V15</f>
        <v>11.083333217825933</v>
      </c>
      <c r="BH15" s="12">
        <f>BH$6*$BA15/SQRT($M15)</f>
        <v>17.879359665969538</v>
      </c>
      <c r="BI15" s="45">
        <f>$AF15-BH15</f>
        <v>12.012680334030463</v>
      </c>
      <c r="BJ15" s="45">
        <f>$AF15</f>
        <v>29.892040000000001</v>
      </c>
      <c r="BK15" s="45">
        <f>$AF15+BH15</f>
        <v>47.77139966596954</v>
      </c>
      <c r="BL15" s="46">
        <f>BI15*$M15/$BG15</f>
        <v>231.94408585928818</v>
      </c>
      <c r="BM15" s="46">
        <f>BJ15*$M15/$BG15</f>
        <v>577.1636054135339</v>
      </c>
      <c r="BN15" s="46">
        <f>BK15*$M15/$BG15</f>
        <v>922.38312496777962</v>
      </c>
      <c r="BQ15" s="94">
        <f>AE15*BP$7*10</f>
        <v>738.30079999999998</v>
      </c>
      <c r="BR15" s="94">
        <f>BQ15*BR$7</f>
        <v>1107.4512</v>
      </c>
      <c r="BS15" s="94">
        <f>BL15*BP$7*10</f>
        <v>231.94408585928818</v>
      </c>
      <c r="BT15" s="48">
        <f>BS15/$BR15</f>
        <v>0.20943955441042295</v>
      </c>
      <c r="BU15" s="94">
        <f>BM15*BP$7*10</f>
        <v>577.16360541353401</v>
      </c>
      <c r="BV15" s="48">
        <f>BU15/$BR15</f>
        <v>0.52116391712206733</v>
      </c>
      <c r="BW15" s="94">
        <f>BN15*BP$7*10</f>
        <v>922.38312496777962</v>
      </c>
      <c r="BX15" s="48">
        <f>BW15/$BR15</f>
        <v>0.8328882798337115</v>
      </c>
      <c r="BZ15" s="6">
        <f>(BI15-BI$1)/(BI$3-BI$1)</f>
        <v>0.47529652819725787</v>
      </c>
      <c r="CA15" s="71">
        <f>(BS15-BS$1)/(BS$3-BS$1)</f>
        <v>0.21424526923880685</v>
      </c>
      <c r="CB15" s="71">
        <f>(AY15-AY$1)/(AY$3-AY$1)</f>
        <v>0.88535467593664663</v>
      </c>
      <c r="CC15" s="71">
        <f>1-(AZ15-AZ$1)/(AZ$3-AZ$1)</f>
        <v>0.31097560975609762</v>
      </c>
      <c r="CD15" s="71">
        <f>(M15-M$1)/(M$3-M$1)</f>
        <v>0.36065573770491804</v>
      </c>
      <c r="CE15" s="74">
        <f>AVERAGE(BZ15:CD15)</f>
        <v>0.44930556416674544</v>
      </c>
    </row>
    <row r="16" spans="1:83" x14ac:dyDescent="0.25">
      <c r="A16" s="62">
        <v>43394</v>
      </c>
      <c r="B16" s="63" t="s">
        <v>90</v>
      </c>
      <c r="C16" s="63" t="s">
        <v>140</v>
      </c>
      <c r="D16" s="64">
        <v>9014</v>
      </c>
      <c r="E16" s="64" t="s">
        <v>173</v>
      </c>
      <c r="F16" s="5" t="s">
        <v>90</v>
      </c>
      <c r="G16" s="41">
        <v>21</v>
      </c>
      <c r="H16" s="5"/>
      <c r="I16" s="5" t="s">
        <v>52</v>
      </c>
      <c r="J16" s="67">
        <v>1440</v>
      </c>
      <c r="K16" s="4">
        <v>48</v>
      </c>
      <c r="L16" s="4">
        <v>197</v>
      </c>
      <c r="M16" s="4">
        <v>245</v>
      </c>
      <c r="N16" s="6">
        <v>12.269130000000001</v>
      </c>
      <c r="O16" s="6">
        <v>80.408164999999997</v>
      </c>
      <c r="P16" s="7">
        <v>0.15376123999999999</v>
      </c>
      <c r="Q16" s="8">
        <v>44.571815000000001</v>
      </c>
      <c r="R16" s="8">
        <v>10.294942000000001</v>
      </c>
      <c r="S16" s="8">
        <v>74.161079999999998</v>
      </c>
      <c r="T16" s="6">
        <v>1.1858797000000001</v>
      </c>
      <c r="U16" s="8">
        <v>36.245840000000001</v>
      </c>
      <c r="V16" s="4">
        <v>434.95006999999998</v>
      </c>
      <c r="W16" s="8">
        <v>6.6458335000000002</v>
      </c>
      <c r="X16" s="8">
        <v>3.8121827000000001</v>
      </c>
      <c r="Y16" s="8">
        <v>4.3673469999999996</v>
      </c>
      <c r="Z16" s="6">
        <v>1.2972972</v>
      </c>
      <c r="AA16" s="6">
        <v>5.1842103000000002</v>
      </c>
      <c r="AB16" s="8">
        <v>-142.44785999999999</v>
      </c>
      <c r="AC16" s="8">
        <v>57.522629999999999</v>
      </c>
      <c r="AD16" s="4">
        <v>224</v>
      </c>
      <c r="AE16" s="4">
        <v>460.20116999999999</v>
      </c>
      <c r="AF16" s="8">
        <v>18.344830999999999</v>
      </c>
      <c r="AG16" s="8">
        <v>39.022613999999997</v>
      </c>
      <c r="AH16" s="7">
        <v>0.88101660000000004</v>
      </c>
      <c r="AI16" s="9">
        <v>-6837.4975999999997</v>
      </c>
      <c r="AJ16" s="9">
        <v>11331.958000000001</v>
      </c>
      <c r="AK16" s="4">
        <v>-153.4</v>
      </c>
      <c r="AL16" s="4">
        <v>57.53</v>
      </c>
      <c r="AM16" s="4">
        <v>3</v>
      </c>
      <c r="AN16" s="4">
        <v>16</v>
      </c>
      <c r="AO16" s="6">
        <v>4.3294870000000003</v>
      </c>
      <c r="AP16" s="10">
        <v>4494.4840000000004</v>
      </c>
      <c r="AQ16" s="7">
        <v>0.40381532999999997</v>
      </c>
      <c r="AR16" s="7">
        <v>1.6573253999999999</v>
      </c>
      <c r="AS16" s="7">
        <v>0.12878278000000001</v>
      </c>
      <c r="AT16" s="8">
        <v>3.0533980999999999</v>
      </c>
      <c r="AU16" s="8">
        <v>9.7663460000000004</v>
      </c>
      <c r="AV16" s="7">
        <v>3.6028175</v>
      </c>
      <c r="AW16" s="7">
        <v>0.42398723999999999</v>
      </c>
      <c r="AX16" s="7">
        <v>0.23550124</v>
      </c>
      <c r="AY16" s="7">
        <v>0.94184230000000002</v>
      </c>
      <c r="AZ16" s="4">
        <v>465</v>
      </c>
      <c r="BA16" s="8">
        <v>97.300759999999997</v>
      </c>
      <c r="BB16" s="8">
        <v>61.59928</v>
      </c>
      <c r="BC16" s="7">
        <v>4.1041664999999998</v>
      </c>
      <c r="BD16" s="8">
        <v>77.396384999999995</v>
      </c>
      <c r="BE16" s="11">
        <v>-0.75196479999999999</v>
      </c>
      <c r="BG16" s="12">
        <f>$AP16/$V16</f>
        <v>10.333333203050181</v>
      </c>
      <c r="BH16" s="12">
        <f>BH$6*$BA16/SQRT($M16)</f>
        <v>10.225842340252443</v>
      </c>
      <c r="BI16" s="45">
        <f>$AF16-BH16</f>
        <v>8.118988659747556</v>
      </c>
      <c r="BJ16" s="45">
        <f>$AF16</f>
        <v>18.344830999999999</v>
      </c>
      <c r="BK16" s="45">
        <f>$AF16+BH16</f>
        <v>28.570673340252441</v>
      </c>
      <c r="BL16" s="46">
        <f>BI16*$M16/$BG16</f>
        <v>192.4986045210461</v>
      </c>
      <c r="BM16" s="46">
        <f>BJ16*$M16/$BG16</f>
        <v>434.95003080645108</v>
      </c>
      <c r="BN16" s="46">
        <f>BK16*$M16/$BG16</f>
        <v>677.40145709185595</v>
      </c>
      <c r="BQ16" s="94">
        <f>AE16*BP$7*10</f>
        <v>460.20116999999999</v>
      </c>
      <c r="BR16" s="94">
        <f>BQ16*BR$7</f>
        <v>690.30175499999996</v>
      </c>
      <c r="BS16" s="94">
        <f>BL16*BP$7*10</f>
        <v>192.49860452104613</v>
      </c>
      <c r="BT16" s="48">
        <f>BS16/$BR16</f>
        <v>0.27886153139078451</v>
      </c>
      <c r="BU16" s="94">
        <f>BM16*BP$7*10</f>
        <v>434.95003080645114</v>
      </c>
      <c r="BV16" s="48">
        <f>BU16/$BR16</f>
        <v>0.63008681008851142</v>
      </c>
      <c r="BW16" s="94">
        <f>BN16*BP$7*10</f>
        <v>677.40145709185595</v>
      </c>
      <c r="BX16" s="48">
        <f>BW16/$BR16</f>
        <v>0.9813120887862381</v>
      </c>
      <c r="BZ16" s="6">
        <f>(BI16-BI$1)/(BI$3-BI$1)</f>
        <v>0</v>
      </c>
      <c r="CA16" s="71">
        <f>(BS16-BS$1)/(BS$3-BS$1)</f>
        <v>3.8605480493032751E-2</v>
      </c>
      <c r="CB16" s="71">
        <f>(AY16-AY$1)/(AY$3-AY$1)</f>
        <v>0.8957518275832016</v>
      </c>
      <c r="CC16" s="71">
        <f>1-(AZ16-AZ$1)/(AZ$3-AZ$1)</f>
        <v>0.21341463414634143</v>
      </c>
      <c r="CD16" s="71">
        <f>(M16-M$1)/(M$3-M$1)</f>
        <v>0.5300546448087432</v>
      </c>
      <c r="CE16" s="74">
        <f>AVERAGE(BZ16:CD16)</f>
        <v>0.33556531740626383</v>
      </c>
    </row>
    <row r="17" spans="1:83" x14ac:dyDescent="0.25">
      <c r="A17" s="62">
        <v>43394</v>
      </c>
      <c r="B17" s="63" t="s">
        <v>113</v>
      </c>
      <c r="C17" s="63" t="s">
        <v>162</v>
      </c>
      <c r="D17" s="64">
        <v>9036</v>
      </c>
      <c r="E17" s="64" t="s">
        <v>173</v>
      </c>
      <c r="F17" s="5" t="s">
        <v>113</v>
      </c>
      <c r="G17" s="41">
        <v>21</v>
      </c>
      <c r="H17" s="5"/>
      <c r="I17" s="5" t="s">
        <v>114</v>
      </c>
      <c r="J17" s="67">
        <v>60</v>
      </c>
      <c r="K17" s="4">
        <v>64</v>
      </c>
      <c r="L17" s="4">
        <v>98</v>
      </c>
      <c r="M17" s="4">
        <v>162</v>
      </c>
      <c r="N17" s="6">
        <v>9.701492</v>
      </c>
      <c r="O17" s="6">
        <v>60.493828000000001</v>
      </c>
      <c r="P17" s="7">
        <v>0.2274273</v>
      </c>
      <c r="Q17" s="8">
        <v>46.712000000000003</v>
      </c>
      <c r="R17" s="8">
        <v>10.804109</v>
      </c>
      <c r="S17" s="8">
        <v>100.87582</v>
      </c>
      <c r="T17" s="6">
        <v>1.2071524</v>
      </c>
      <c r="U17" s="8">
        <v>37.012515999999998</v>
      </c>
      <c r="V17" s="4">
        <v>444.15019999999998</v>
      </c>
      <c r="W17" s="8">
        <v>129.10937999999999</v>
      </c>
      <c r="X17" s="8">
        <v>176.30611999999999</v>
      </c>
      <c r="Y17" s="8">
        <v>157.66049000000001</v>
      </c>
      <c r="Z17" s="6">
        <v>1.7297298000000001</v>
      </c>
      <c r="AA17" s="6">
        <v>2.6486486999999999</v>
      </c>
      <c r="AB17" s="8">
        <v>-93.549959999999999</v>
      </c>
      <c r="AC17" s="8">
        <v>105.66007999999999</v>
      </c>
      <c r="AD17" s="4">
        <v>141</v>
      </c>
      <c r="AE17" s="4">
        <v>467.74901999999997</v>
      </c>
      <c r="AF17" s="8">
        <v>26.959734000000001</v>
      </c>
      <c r="AG17" s="8">
        <v>39.940019999999997</v>
      </c>
      <c r="AH17" s="7">
        <v>0.87651299999999999</v>
      </c>
      <c r="AI17" s="9">
        <v>-5987.1972999999998</v>
      </c>
      <c r="AJ17" s="9">
        <v>10354.6875</v>
      </c>
      <c r="AK17" s="4">
        <v>-93.55</v>
      </c>
      <c r="AL17" s="4">
        <v>105.66</v>
      </c>
      <c r="AM17" s="4">
        <v>5</v>
      </c>
      <c r="AN17" s="4">
        <v>9</v>
      </c>
      <c r="AO17" s="6">
        <v>4.3235406999999997</v>
      </c>
      <c r="AP17" s="10">
        <v>4367.4769999999999</v>
      </c>
      <c r="AQ17" s="7">
        <v>1.1294508999999999</v>
      </c>
      <c r="AR17" s="7">
        <v>1.7294716000000001</v>
      </c>
      <c r="AS17" s="7">
        <v>0.28818545000000001</v>
      </c>
      <c r="AT17" s="8">
        <v>4.7477336000000001</v>
      </c>
      <c r="AU17" s="8">
        <v>9.3372229999999998</v>
      </c>
      <c r="AV17" s="7">
        <v>3.5235056999999999</v>
      </c>
      <c r="AW17" s="7">
        <v>0.33435723000000001</v>
      </c>
      <c r="AX17" s="7">
        <v>0.27244069999999998</v>
      </c>
      <c r="AY17" s="7">
        <v>0.9199775</v>
      </c>
      <c r="AZ17" s="4">
        <v>351</v>
      </c>
      <c r="BA17" s="8">
        <v>122.260925</v>
      </c>
      <c r="BB17" s="8">
        <v>51.279380000000003</v>
      </c>
      <c r="BC17" s="7">
        <v>1.53125</v>
      </c>
      <c r="BD17" s="8">
        <v>79.202830000000006</v>
      </c>
      <c r="BE17" s="11">
        <v>-0.81347895000000003</v>
      </c>
      <c r="BG17" s="12">
        <f>$AP17/$V17</f>
        <v>9.8333334083830195</v>
      </c>
      <c r="BH17" s="12">
        <f>BH$6*$BA17/SQRT($M17)</f>
        <v>15.801418381999737</v>
      </c>
      <c r="BI17" s="45">
        <f>$AF17-BH17</f>
        <v>11.158315618000264</v>
      </c>
      <c r="BJ17" s="45">
        <f>$AF17</f>
        <v>26.959734000000001</v>
      </c>
      <c r="BK17" s="45">
        <f>$AF17+BH17</f>
        <v>42.761152381999736</v>
      </c>
      <c r="BL17" s="46">
        <f>BI17*$M17/$BG17</f>
        <v>183.82852030370543</v>
      </c>
      <c r="BM17" s="46">
        <f>BJ17*$M17/$BG17</f>
        <v>444.15019064406795</v>
      </c>
      <c r="BN17" s="46">
        <f>BK17*$M17/$BG17</f>
        <v>704.47186098443035</v>
      </c>
      <c r="BQ17" s="94">
        <f>AE17*BP$7*10</f>
        <v>467.74901999999997</v>
      </c>
      <c r="BR17" s="94">
        <f>BQ17*BR$7</f>
        <v>701.62352999999996</v>
      </c>
      <c r="BS17" s="94">
        <f>BL17*BP$7*10</f>
        <v>183.82852030370543</v>
      </c>
      <c r="BT17" s="48">
        <f>BS17/$BR17</f>
        <v>0.2620044973458992</v>
      </c>
      <c r="BU17" s="94">
        <f>BM17*BP$7*10</f>
        <v>444.150190644068</v>
      </c>
      <c r="BV17" s="48">
        <f>BU17/$BR17</f>
        <v>0.63303206299832626</v>
      </c>
      <c r="BW17" s="94">
        <f>BN17*BP$7*10</f>
        <v>704.47186098443035</v>
      </c>
      <c r="BX17" s="48">
        <f>BW17/$BR17</f>
        <v>1.0040596286507528</v>
      </c>
      <c r="BZ17" s="6">
        <f>(BI17-BI$1)/(BI$3-BI$1)</f>
        <v>0.37100563479513043</v>
      </c>
      <c r="CA17" s="71">
        <f>(BS17-BS$1)/(BS$3-BS$1)</f>
        <v>0</v>
      </c>
      <c r="CB17" s="71">
        <f>(AY17-AY$1)/(AY$3-AY$1)</f>
        <v>0.23824888811371814</v>
      </c>
      <c r="CC17" s="71">
        <f>1-(AZ17-AZ$1)/(AZ$3-AZ$1)</f>
        <v>0.90853658536585369</v>
      </c>
      <c r="CD17" s="71">
        <f>(M17-M$1)/(M$3-M$1)</f>
        <v>7.650273224043716E-2</v>
      </c>
      <c r="CE17" s="74">
        <f>AVERAGE(BZ17:CD17)</f>
        <v>0.31885876810302793</v>
      </c>
    </row>
    <row r="18" spans="1:83" x14ac:dyDescent="0.25">
      <c r="A18" s="62">
        <v>43394</v>
      </c>
      <c r="B18" s="63" t="s">
        <v>123</v>
      </c>
      <c r="C18" s="63" t="s">
        <v>169</v>
      </c>
      <c r="D18" s="64">
        <v>9043</v>
      </c>
      <c r="E18" s="64" t="s">
        <v>173</v>
      </c>
      <c r="F18" s="5" t="s">
        <v>123</v>
      </c>
      <c r="G18" s="41">
        <v>37</v>
      </c>
      <c r="H18" s="5"/>
      <c r="I18" s="5" t="s">
        <v>122</v>
      </c>
      <c r="J18" s="67">
        <v>60</v>
      </c>
      <c r="K18" s="4">
        <v>42</v>
      </c>
      <c r="L18" s="4">
        <v>106</v>
      </c>
      <c r="M18" s="4">
        <v>148</v>
      </c>
      <c r="N18" s="6">
        <v>12.230919999999999</v>
      </c>
      <c r="O18" s="6">
        <v>71.621619999999993</v>
      </c>
      <c r="P18" s="7">
        <v>0.27814597000000002</v>
      </c>
      <c r="Q18" s="8">
        <v>42.027985000000001</v>
      </c>
      <c r="R18" s="8">
        <v>10.356351</v>
      </c>
      <c r="S18" s="8">
        <v>112.45603</v>
      </c>
      <c r="T18" s="6">
        <v>1.2202763999999999</v>
      </c>
      <c r="U18" s="8">
        <v>37.227535000000003</v>
      </c>
      <c r="V18" s="4">
        <v>446.73047000000003</v>
      </c>
      <c r="W18" s="8">
        <v>70.476190000000003</v>
      </c>
      <c r="X18" s="8">
        <v>58.962265000000002</v>
      </c>
      <c r="Y18" s="8">
        <v>62.229730000000004</v>
      </c>
      <c r="Z18" s="6">
        <v>1.2727272999999999</v>
      </c>
      <c r="AA18" s="6">
        <v>3.1176472</v>
      </c>
      <c r="AB18" s="8">
        <v>-138.75</v>
      </c>
      <c r="AC18" s="8">
        <v>102.03765</v>
      </c>
      <c r="AD18" s="4">
        <v>111</v>
      </c>
      <c r="AE18" s="4">
        <v>445.10059999999999</v>
      </c>
      <c r="AF18" s="8">
        <v>33.706012999999999</v>
      </c>
      <c r="AG18" s="8">
        <v>13.895384999999999</v>
      </c>
      <c r="AH18" s="7">
        <v>0.8797914</v>
      </c>
      <c r="AI18" s="9">
        <v>-5827.5</v>
      </c>
      <c r="AJ18" s="9">
        <v>10815.991</v>
      </c>
      <c r="AK18" s="4">
        <v>-138.75</v>
      </c>
      <c r="AL18" s="4">
        <v>148.4</v>
      </c>
      <c r="AM18" s="4">
        <v>3</v>
      </c>
      <c r="AN18" s="4">
        <v>11</v>
      </c>
      <c r="AO18" s="6">
        <v>4.0581845999999997</v>
      </c>
      <c r="AP18" s="10">
        <v>4988.4897000000001</v>
      </c>
      <c r="AQ18" s="7">
        <v>0.73540649999999996</v>
      </c>
      <c r="AR18" s="7">
        <v>1.8560258999999999</v>
      </c>
      <c r="AS18" s="7">
        <v>0.24292621</v>
      </c>
      <c r="AT18" s="8">
        <v>3.2196785999999999</v>
      </c>
      <c r="AU18" s="8">
        <v>11.207556</v>
      </c>
      <c r="AV18" s="7">
        <v>3.6712182000000002</v>
      </c>
      <c r="AW18" s="7">
        <v>0.26310018000000002</v>
      </c>
      <c r="AX18" s="7">
        <v>0.29924202</v>
      </c>
      <c r="AY18" s="7">
        <v>0.9120547</v>
      </c>
      <c r="AZ18" s="4">
        <v>500</v>
      </c>
      <c r="BA18" s="8">
        <v>136.66388000000001</v>
      </c>
      <c r="BB18" s="8">
        <v>45.312910000000002</v>
      </c>
      <c r="BC18" s="7">
        <v>2.5238094000000002</v>
      </c>
      <c r="BD18" s="8">
        <v>13.9010315</v>
      </c>
      <c r="BE18" s="11">
        <v>1.0847766000000001</v>
      </c>
      <c r="BG18" s="12">
        <f>$AP18/$V18</f>
        <v>11.166665439230057</v>
      </c>
      <c r="BH18" s="12">
        <f>BH$6*$BA18/SQRT($M18)</f>
        <v>18.479439356724171</v>
      </c>
      <c r="BI18" s="45">
        <f>$AF18-BH18</f>
        <v>15.226573643275827</v>
      </c>
      <c r="BJ18" s="45">
        <f>$AF18</f>
        <v>33.706012999999999</v>
      </c>
      <c r="BK18" s="45">
        <f>$AF18+BH18</f>
        <v>52.18545235672417</v>
      </c>
      <c r="BL18" s="46">
        <f>BI18*$M18/$BG18</f>
        <v>201.80893852947779</v>
      </c>
      <c r="BM18" s="46">
        <f>BJ18*$M18/$BG18</f>
        <v>446.7304900597037</v>
      </c>
      <c r="BN18" s="46">
        <f>BK18*$M18/$BG18</f>
        <v>691.65204158992969</v>
      </c>
      <c r="BQ18" s="94">
        <f>AE18*BP$7*10</f>
        <v>445.10060000000004</v>
      </c>
      <c r="BR18" s="94">
        <f>BQ18*BR$7</f>
        <v>667.65090000000009</v>
      </c>
      <c r="BS18" s="94">
        <f>BL18*BP$7*10</f>
        <v>201.80893852947779</v>
      </c>
      <c r="BT18" s="48">
        <f>BS18/$BR18</f>
        <v>0.30226715567893003</v>
      </c>
      <c r="BU18" s="94">
        <f>BM18*BP$7*10</f>
        <v>446.7304900597037</v>
      </c>
      <c r="BV18" s="48">
        <f>BU18/$BR18</f>
        <v>0.66910789764486744</v>
      </c>
      <c r="BW18" s="94">
        <f>BN18*BP$7*10</f>
        <v>691.65204158992981</v>
      </c>
      <c r="BX18" s="48">
        <f>BW18/$BR18</f>
        <v>1.0359486396108051</v>
      </c>
      <c r="BZ18" s="6">
        <f>(BI18-BI$1)/(BI$3-BI$1)</f>
        <v>0.86761118987679198</v>
      </c>
      <c r="CA18" s="71">
        <f>(BS18-BS$1)/(BS$3-BS$1)</f>
        <v>8.0061815741454642E-2</v>
      </c>
      <c r="CB18" s="71">
        <f>(AY18-AY$1)/(AY$3-AY$1)</f>
        <v>0</v>
      </c>
      <c r="CC18" s="71">
        <f>1-(AZ18-AZ$1)/(AZ$3-AZ$1)</f>
        <v>0</v>
      </c>
      <c r="CD18" s="71">
        <f>(M18-M$1)/(M$3-M$1)</f>
        <v>0</v>
      </c>
      <c r="CE18" s="74">
        <f>AVERAGE(BZ18:CD18)</f>
        <v>0.18953460112364934</v>
      </c>
    </row>
    <row r="19" spans="1:83" x14ac:dyDescent="0.25">
      <c r="A19" s="66"/>
      <c r="B19" s="5"/>
      <c r="C19" s="5"/>
      <c r="D19" s="41"/>
      <c r="E19" s="41"/>
      <c r="F19" s="5"/>
      <c r="G19" s="41"/>
      <c r="H19" s="5"/>
      <c r="I19" s="5"/>
      <c r="J19" s="67"/>
      <c r="K19" s="4"/>
      <c r="L19" s="4"/>
      <c r="M19" s="4"/>
      <c r="N19" s="6"/>
      <c r="O19" s="6"/>
      <c r="P19" s="7"/>
      <c r="Q19" s="8"/>
      <c r="R19" s="8"/>
      <c r="S19" s="8"/>
      <c r="T19" s="6"/>
      <c r="U19" s="8"/>
      <c r="V19" s="4"/>
      <c r="W19" s="8"/>
      <c r="X19" s="8"/>
      <c r="Y19" s="8"/>
      <c r="Z19" s="6"/>
      <c r="AA19" s="6"/>
      <c r="AB19" s="8"/>
      <c r="AC19" s="8"/>
      <c r="AD19" s="4"/>
      <c r="AE19" s="4"/>
      <c r="AF19" s="8"/>
      <c r="AG19" s="8"/>
      <c r="AH19" s="7"/>
      <c r="AI19" s="9"/>
      <c r="AJ19" s="9"/>
      <c r="AK19" s="4"/>
      <c r="AL19" s="4"/>
      <c r="AM19" s="4"/>
      <c r="AN19" s="4"/>
      <c r="AO19" s="6"/>
      <c r="AP19" s="10"/>
      <c r="AQ19" s="7"/>
      <c r="AR19" s="7"/>
      <c r="AS19" s="7"/>
      <c r="AT19" s="8"/>
      <c r="AU19" s="8"/>
      <c r="AV19" s="7"/>
      <c r="AW19" s="7"/>
      <c r="AX19" s="7"/>
      <c r="AY19" s="7"/>
      <c r="AZ19" s="4"/>
      <c r="BA19" s="8"/>
      <c r="BB19" s="8"/>
      <c r="BC19" s="7"/>
      <c r="BD19" s="8"/>
      <c r="BE19" s="11"/>
      <c r="BG19" s="12"/>
      <c r="BH19" s="12"/>
      <c r="BI19" s="12"/>
      <c r="BJ19" s="12"/>
      <c r="BK19" s="12"/>
      <c r="BL19" s="13"/>
      <c r="BM19" s="13"/>
      <c r="BN19" s="13"/>
      <c r="BQ19" s="9"/>
      <c r="BR19" s="9"/>
      <c r="BS19" s="9"/>
      <c r="BT19" s="81"/>
      <c r="BU19" s="9"/>
      <c r="BV19" s="81"/>
      <c r="BW19" s="9"/>
      <c r="BX19" s="81"/>
      <c r="BZ19" s="6"/>
      <c r="CA19" s="71"/>
      <c r="CB19" s="71"/>
      <c r="CC19" s="71"/>
      <c r="CD19" s="71"/>
      <c r="CE19" s="74"/>
    </row>
    <row r="20" spans="1:83" x14ac:dyDescent="0.25">
      <c r="A20" s="66"/>
      <c r="B20" s="5"/>
      <c r="C20" s="5"/>
      <c r="D20" s="41"/>
      <c r="E20" s="41"/>
      <c r="F20" s="5"/>
      <c r="G20" s="41"/>
      <c r="H20" s="5"/>
      <c r="I20" s="5"/>
      <c r="J20" s="67"/>
      <c r="K20" s="4"/>
      <c r="L20" s="4"/>
      <c r="M20" s="4"/>
      <c r="N20" s="6"/>
      <c r="O20" s="6"/>
      <c r="P20" s="7"/>
      <c r="Q20" s="8"/>
      <c r="R20" s="8"/>
      <c r="S20" s="8"/>
      <c r="T20" s="6"/>
      <c r="U20" s="8"/>
      <c r="V20" s="4"/>
      <c r="W20" s="8"/>
      <c r="X20" s="8"/>
      <c r="Y20" s="8"/>
      <c r="Z20" s="6"/>
      <c r="AA20" s="6"/>
      <c r="AB20" s="8"/>
      <c r="AC20" s="8"/>
      <c r="AD20" s="4"/>
      <c r="AE20" s="4"/>
      <c r="AF20" s="8"/>
      <c r="AG20" s="8"/>
      <c r="AH20" s="7"/>
      <c r="AI20" s="9"/>
      <c r="AJ20" s="9"/>
      <c r="AK20" s="4"/>
      <c r="AL20" s="4"/>
      <c r="AM20" s="4"/>
      <c r="AN20" s="4"/>
      <c r="AO20" s="6"/>
      <c r="AP20" s="10"/>
      <c r="AQ20" s="7"/>
      <c r="AR20" s="7"/>
      <c r="AS20" s="7"/>
      <c r="AT20" s="8"/>
      <c r="AU20" s="8"/>
      <c r="AV20" s="7"/>
      <c r="AW20" s="7"/>
      <c r="AX20" s="7"/>
      <c r="AY20" s="7"/>
      <c r="AZ20" s="4"/>
      <c r="BA20" s="8"/>
      <c r="BB20" s="8"/>
      <c r="BC20" s="7"/>
      <c r="BD20" s="8"/>
      <c r="BE20" s="11"/>
      <c r="BG20" s="12"/>
      <c r="BH20" s="12"/>
      <c r="BI20" s="12"/>
      <c r="BJ20" s="12"/>
      <c r="BK20" s="12"/>
      <c r="BL20" s="13"/>
      <c r="BM20" s="13"/>
      <c r="BN20" s="13"/>
      <c r="BQ20" s="9"/>
      <c r="BR20" s="9"/>
      <c r="BS20" s="9"/>
      <c r="BT20" s="81"/>
      <c r="BU20" s="9"/>
      <c r="BV20" s="81"/>
      <c r="BW20" s="9"/>
      <c r="BX20" s="81"/>
      <c r="BZ20" s="6"/>
      <c r="CA20" s="71"/>
      <c r="CB20" s="71"/>
      <c r="CC20" s="71"/>
      <c r="CD20" s="71"/>
      <c r="CE20" s="74"/>
    </row>
    <row r="21" spans="1:83" x14ac:dyDescent="0.25">
      <c r="A21" s="66"/>
      <c r="B21" s="5"/>
      <c r="C21" s="5"/>
      <c r="D21" s="41"/>
      <c r="E21" s="41"/>
      <c r="F21" s="5"/>
      <c r="G21" s="41"/>
      <c r="H21" s="5"/>
      <c r="I21" s="5"/>
      <c r="J21" s="67"/>
      <c r="K21" s="4"/>
      <c r="L21" s="4"/>
      <c r="M21" s="4"/>
      <c r="N21" s="6"/>
      <c r="O21" s="6"/>
      <c r="P21" s="7"/>
      <c r="Q21" s="8"/>
      <c r="R21" s="8"/>
      <c r="S21" s="8"/>
      <c r="T21" s="6"/>
      <c r="U21" s="8"/>
      <c r="V21" s="4"/>
      <c r="W21" s="8"/>
      <c r="X21" s="8"/>
      <c r="Y21" s="8"/>
      <c r="Z21" s="6"/>
      <c r="AA21" s="6"/>
      <c r="AB21" s="8"/>
      <c r="AC21" s="8"/>
      <c r="AD21" s="4"/>
      <c r="AE21" s="4"/>
      <c r="AF21" s="8"/>
      <c r="AG21" s="8"/>
      <c r="AH21" s="7"/>
      <c r="AI21" s="9"/>
      <c r="AJ21" s="9"/>
      <c r="AK21" s="4"/>
      <c r="AL21" s="4"/>
      <c r="AM21" s="4"/>
      <c r="AN21" s="4"/>
      <c r="AO21" s="6"/>
      <c r="AP21" s="10"/>
      <c r="AQ21" s="7"/>
      <c r="AR21" s="7"/>
      <c r="AS21" s="7"/>
      <c r="AT21" s="8"/>
      <c r="AU21" s="8"/>
      <c r="AV21" s="7"/>
      <c r="AW21" s="7"/>
      <c r="AX21" s="7"/>
      <c r="AY21" s="7"/>
      <c r="AZ21" s="4"/>
      <c r="BA21" s="8"/>
      <c r="BB21" s="8"/>
      <c r="BC21" s="7"/>
      <c r="BD21" s="8"/>
      <c r="BE21" s="11"/>
      <c r="BG21" s="12"/>
      <c r="BH21" s="12"/>
      <c r="BI21" s="12"/>
      <c r="BJ21" s="12"/>
      <c r="BK21" s="12"/>
      <c r="BL21" s="13"/>
      <c r="BM21" s="13"/>
      <c r="BN21" s="13"/>
      <c r="BQ21" s="9"/>
      <c r="BR21" s="9"/>
      <c r="BS21" s="9"/>
      <c r="BT21" s="81"/>
      <c r="BU21" s="9"/>
      <c r="BV21" s="81"/>
      <c r="BW21" s="9"/>
      <c r="BX21" s="81"/>
      <c r="BZ21" s="6"/>
      <c r="CA21" s="71"/>
      <c r="CB21" s="71"/>
      <c r="CC21" s="71"/>
      <c r="CD21" s="71"/>
      <c r="CE21" s="74"/>
    </row>
    <row r="22" spans="1:83" x14ac:dyDescent="0.25">
      <c r="A22" s="66"/>
      <c r="B22" s="5"/>
      <c r="C22" s="5"/>
      <c r="D22" s="41"/>
      <c r="E22" s="41"/>
      <c r="F22" s="5"/>
      <c r="G22" s="41"/>
      <c r="H22" s="5"/>
      <c r="I22" s="5"/>
      <c r="J22" s="67"/>
      <c r="K22" s="4"/>
      <c r="L22" s="4"/>
      <c r="M22" s="4"/>
      <c r="N22" s="6"/>
      <c r="O22" s="6"/>
      <c r="P22" s="7"/>
      <c r="Q22" s="8"/>
      <c r="R22" s="8"/>
      <c r="S22" s="8"/>
      <c r="T22" s="6"/>
      <c r="U22" s="8"/>
      <c r="V22" s="4"/>
      <c r="W22" s="8"/>
      <c r="X22" s="8"/>
      <c r="Y22" s="8"/>
      <c r="Z22" s="6"/>
      <c r="AA22" s="6"/>
      <c r="AB22" s="8"/>
      <c r="AC22" s="8"/>
      <c r="AD22" s="4"/>
      <c r="AE22" s="4"/>
      <c r="AF22" s="8"/>
      <c r="AG22" s="8"/>
      <c r="AH22" s="7"/>
      <c r="AI22" s="9"/>
      <c r="AJ22" s="9"/>
      <c r="AK22" s="4"/>
      <c r="AL22" s="4"/>
      <c r="AM22" s="4"/>
      <c r="AN22" s="4"/>
      <c r="AO22" s="6"/>
      <c r="AP22" s="10"/>
      <c r="AQ22" s="7"/>
      <c r="AR22" s="7"/>
      <c r="AS22" s="7"/>
      <c r="AT22" s="8"/>
      <c r="AU22" s="8"/>
      <c r="AV22" s="7"/>
      <c r="AW22" s="7"/>
      <c r="AX22" s="7"/>
      <c r="AY22" s="7"/>
      <c r="AZ22" s="4"/>
      <c r="BA22" s="8"/>
      <c r="BB22" s="8"/>
      <c r="BC22" s="7"/>
      <c r="BD22" s="8"/>
      <c r="BE22" s="11"/>
      <c r="BG22" s="12"/>
      <c r="BH22" s="12"/>
      <c r="BI22" s="12"/>
      <c r="BJ22" s="12"/>
      <c r="BK22" s="12"/>
      <c r="BL22" s="13"/>
      <c r="BM22" s="13"/>
      <c r="BN22" s="13"/>
      <c r="BQ22" s="9"/>
      <c r="BR22" s="9"/>
      <c r="BS22" s="9"/>
      <c r="BT22" s="81"/>
      <c r="BU22" s="9"/>
      <c r="BV22" s="81"/>
      <c r="BW22" s="9"/>
      <c r="BX22" s="81"/>
      <c r="BZ22" s="6"/>
      <c r="CA22" s="71"/>
      <c r="CB22" s="71"/>
      <c r="CC22" s="71"/>
      <c r="CD22" s="71"/>
      <c r="CE22" s="74"/>
    </row>
    <row r="23" spans="1:83" x14ac:dyDescent="0.25">
      <c r="A23" s="66"/>
      <c r="B23" s="5"/>
      <c r="C23" s="5"/>
      <c r="D23" s="41"/>
      <c r="E23" s="41"/>
      <c r="F23" s="5"/>
      <c r="G23" s="41"/>
      <c r="H23" s="5"/>
      <c r="I23" s="5"/>
      <c r="J23" s="67"/>
      <c r="K23" s="4"/>
      <c r="L23" s="4"/>
      <c r="M23" s="4"/>
      <c r="N23" s="6"/>
      <c r="O23" s="6"/>
      <c r="P23" s="7"/>
      <c r="Q23" s="8"/>
      <c r="R23" s="8"/>
      <c r="S23" s="8"/>
      <c r="T23" s="6"/>
      <c r="U23" s="8"/>
      <c r="V23" s="4"/>
      <c r="W23" s="8"/>
      <c r="X23" s="8"/>
      <c r="Y23" s="8"/>
      <c r="Z23" s="6"/>
      <c r="AA23" s="6"/>
      <c r="AB23" s="8"/>
      <c r="AC23" s="8"/>
      <c r="AD23" s="4"/>
      <c r="AE23" s="4"/>
      <c r="AF23" s="8"/>
      <c r="AG23" s="8"/>
      <c r="AH23" s="7"/>
      <c r="AI23" s="9"/>
      <c r="AJ23" s="9"/>
      <c r="AK23" s="4"/>
      <c r="AL23" s="4"/>
      <c r="AM23" s="4"/>
      <c r="AN23" s="4"/>
      <c r="AO23" s="6"/>
      <c r="AP23" s="10"/>
      <c r="AQ23" s="7"/>
      <c r="AR23" s="7"/>
      <c r="AS23" s="7"/>
      <c r="AT23" s="8"/>
      <c r="AU23" s="8"/>
      <c r="AV23" s="7"/>
      <c r="AW23" s="7"/>
      <c r="AX23" s="7"/>
      <c r="AY23" s="7"/>
      <c r="AZ23" s="4"/>
      <c r="BA23" s="8"/>
      <c r="BB23" s="8"/>
      <c r="BC23" s="7"/>
      <c r="BD23" s="8"/>
      <c r="BE23" s="11"/>
      <c r="BG23" s="12"/>
      <c r="BH23" s="12"/>
      <c r="BI23" s="12"/>
      <c r="BJ23" s="12"/>
      <c r="BK23" s="12"/>
      <c r="BL23" s="13"/>
      <c r="BM23" s="13"/>
      <c r="BN23" s="13"/>
      <c r="BQ23" s="9"/>
      <c r="BR23" s="9"/>
      <c r="BS23" s="9"/>
      <c r="BT23" s="81"/>
      <c r="BU23" s="9"/>
      <c r="BV23" s="81"/>
      <c r="BW23" s="9"/>
      <c r="BX23" s="81"/>
      <c r="BZ23" s="6"/>
      <c r="CA23" s="71"/>
      <c r="CB23" s="71"/>
      <c r="CC23" s="71"/>
      <c r="CD23" s="71"/>
      <c r="CE23" s="74"/>
    </row>
    <row r="24" spans="1:83" x14ac:dyDescent="0.25">
      <c r="A24" s="66"/>
      <c r="B24" s="5"/>
      <c r="C24" s="5"/>
      <c r="D24" s="41"/>
      <c r="E24" s="41"/>
      <c r="F24" s="5"/>
      <c r="G24" s="41"/>
      <c r="H24" s="5"/>
      <c r="I24" s="5"/>
      <c r="J24" s="67"/>
      <c r="K24" s="4"/>
      <c r="L24" s="4"/>
      <c r="M24" s="4"/>
      <c r="N24" s="6"/>
      <c r="O24" s="6"/>
      <c r="P24" s="7"/>
      <c r="Q24" s="8"/>
      <c r="R24" s="8"/>
      <c r="S24" s="8"/>
      <c r="T24" s="6"/>
      <c r="U24" s="8"/>
      <c r="V24" s="4"/>
      <c r="W24" s="8"/>
      <c r="X24" s="8"/>
      <c r="Y24" s="8"/>
      <c r="Z24" s="6"/>
      <c r="AA24" s="6"/>
      <c r="AB24" s="8"/>
      <c r="AC24" s="8"/>
      <c r="AD24" s="4"/>
      <c r="AE24" s="4"/>
      <c r="AF24" s="8"/>
      <c r="AG24" s="8"/>
      <c r="AH24" s="7"/>
      <c r="AI24" s="9"/>
      <c r="AJ24" s="9"/>
      <c r="AK24" s="4"/>
      <c r="AL24" s="4"/>
      <c r="AM24" s="4"/>
      <c r="AN24" s="4"/>
      <c r="AO24" s="6"/>
      <c r="AP24" s="10"/>
      <c r="AQ24" s="7"/>
      <c r="AR24" s="7"/>
      <c r="AS24" s="7"/>
      <c r="AT24" s="8"/>
      <c r="AU24" s="8"/>
      <c r="AV24" s="7"/>
      <c r="AW24" s="7"/>
      <c r="AX24" s="7"/>
      <c r="AY24" s="7"/>
      <c r="AZ24" s="4"/>
      <c r="BA24" s="8"/>
      <c r="BB24" s="8"/>
      <c r="BC24" s="7"/>
      <c r="BD24" s="8"/>
      <c r="BE24" s="11"/>
      <c r="BG24" s="12"/>
      <c r="BH24" s="12"/>
      <c r="BI24" s="12"/>
      <c r="BJ24" s="12"/>
      <c r="BK24" s="12"/>
      <c r="BL24" s="13"/>
      <c r="BM24" s="13"/>
      <c r="BN24" s="13"/>
      <c r="BQ24" s="9"/>
      <c r="BR24" s="9"/>
      <c r="BS24" s="9"/>
      <c r="BT24" s="81"/>
      <c r="BU24" s="9"/>
      <c r="BV24" s="81"/>
      <c r="BW24" s="9"/>
      <c r="BX24" s="81"/>
      <c r="BZ24" s="6"/>
      <c r="CA24" s="71"/>
      <c r="CB24" s="71"/>
      <c r="CC24" s="71"/>
      <c r="CD24" s="71"/>
      <c r="CE24" s="74"/>
    </row>
    <row r="25" spans="1:83" x14ac:dyDescent="0.25">
      <c r="A25" s="66"/>
      <c r="B25" s="5"/>
      <c r="C25" s="5"/>
      <c r="D25" s="41"/>
      <c r="E25" s="41"/>
      <c r="F25" s="5"/>
      <c r="G25" s="41"/>
      <c r="H25" s="5"/>
      <c r="I25" s="5"/>
      <c r="J25" s="67"/>
      <c r="K25" s="4"/>
      <c r="L25" s="4"/>
      <c r="M25" s="4"/>
      <c r="N25" s="6"/>
      <c r="O25" s="6"/>
      <c r="P25" s="7"/>
      <c r="Q25" s="8"/>
      <c r="R25" s="8"/>
      <c r="S25" s="8"/>
      <c r="T25" s="6"/>
      <c r="U25" s="8"/>
      <c r="V25" s="4"/>
      <c r="W25" s="8"/>
      <c r="X25" s="8"/>
      <c r="Y25" s="8"/>
      <c r="Z25" s="6"/>
      <c r="AA25" s="6"/>
      <c r="AB25" s="8"/>
      <c r="AC25" s="8"/>
      <c r="AD25" s="4"/>
      <c r="AE25" s="4"/>
      <c r="AF25" s="8"/>
      <c r="AG25" s="8"/>
      <c r="AH25" s="7"/>
      <c r="AI25" s="9"/>
      <c r="AJ25" s="9"/>
      <c r="AK25" s="4"/>
      <c r="AL25" s="4"/>
      <c r="AM25" s="4"/>
      <c r="AN25" s="4"/>
      <c r="AO25" s="6"/>
      <c r="AP25" s="10"/>
      <c r="AQ25" s="7"/>
      <c r="AR25" s="7"/>
      <c r="AS25" s="7"/>
      <c r="AT25" s="8"/>
      <c r="AU25" s="8"/>
      <c r="AV25" s="7"/>
      <c r="AW25" s="7"/>
      <c r="AX25" s="7"/>
      <c r="AY25" s="7"/>
      <c r="AZ25" s="4"/>
      <c r="BA25" s="8"/>
      <c r="BB25" s="8"/>
      <c r="BC25" s="7"/>
      <c r="BD25" s="8"/>
      <c r="BE25" s="11"/>
      <c r="BG25" s="12"/>
      <c r="BH25" s="12"/>
      <c r="BI25" s="12"/>
      <c r="BJ25" s="12"/>
      <c r="BK25" s="12"/>
      <c r="BL25" s="13"/>
      <c r="BM25" s="13"/>
      <c r="BN25" s="13"/>
      <c r="BQ25" s="9"/>
      <c r="BR25" s="9"/>
      <c r="BS25" s="9"/>
      <c r="BT25" s="81"/>
      <c r="BU25" s="9"/>
      <c r="BV25" s="81"/>
      <c r="BW25" s="9"/>
      <c r="BX25" s="81"/>
      <c r="BZ25" s="6"/>
      <c r="CA25" s="71"/>
      <c r="CB25" s="71"/>
      <c r="CC25" s="71"/>
      <c r="CD25" s="71"/>
      <c r="CE25" s="74"/>
    </row>
    <row r="26" spans="1:83" x14ac:dyDescent="0.25">
      <c r="A26" s="66"/>
      <c r="B26" s="5"/>
      <c r="C26" s="5"/>
      <c r="D26" s="41"/>
      <c r="E26" s="41"/>
      <c r="F26" s="5"/>
      <c r="G26" s="41"/>
      <c r="H26" s="5"/>
      <c r="I26" s="5"/>
      <c r="J26" s="67"/>
      <c r="K26" s="4"/>
      <c r="L26" s="4"/>
      <c r="M26" s="4"/>
      <c r="N26" s="6"/>
      <c r="O26" s="6"/>
      <c r="P26" s="7"/>
      <c r="Q26" s="8"/>
      <c r="R26" s="8"/>
      <c r="S26" s="8"/>
      <c r="T26" s="6"/>
      <c r="U26" s="8"/>
      <c r="V26" s="4"/>
      <c r="W26" s="8"/>
      <c r="X26" s="8"/>
      <c r="Y26" s="8"/>
      <c r="Z26" s="6"/>
      <c r="AA26" s="6"/>
      <c r="AB26" s="8"/>
      <c r="AC26" s="8"/>
      <c r="AD26" s="4"/>
      <c r="AE26" s="4"/>
      <c r="AF26" s="8"/>
      <c r="AG26" s="8"/>
      <c r="AH26" s="7"/>
      <c r="AI26" s="9"/>
      <c r="AJ26" s="9"/>
      <c r="AK26" s="4"/>
      <c r="AL26" s="4"/>
      <c r="AM26" s="4"/>
      <c r="AN26" s="4"/>
      <c r="AO26" s="6"/>
      <c r="AP26" s="10"/>
      <c r="AQ26" s="7"/>
      <c r="AR26" s="7"/>
      <c r="AS26" s="7"/>
      <c r="AT26" s="8"/>
      <c r="AU26" s="8"/>
      <c r="AV26" s="7"/>
      <c r="AW26" s="7"/>
      <c r="AX26" s="7"/>
      <c r="AY26" s="7"/>
      <c r="AZ26" s="4"/>
      <c r="BA26" s="8"/>
      <c r="BB26" s="8"/>
      <c r="BC26" s="7"/>
      <c r="BD26" s="8"/>
      <c r="BE26" s="11"/>
      <c r="BG26" s="12"/>
      <c r="BH26" s="12"/>
      <c r="BI26" s="12"/>
      <c r="BJ26" s="12"/>
      <c r="BK26" s="12"/>
      <c r="BL26" s="13"/>
      <c r="BM26" s="13"/>
      <c r="BN26" s="13"/>
      <c r="BQ26" s="9"/>
      <c r="BR26" s="9"/>
      <c r="BS26" s="9"/>
      <c r="BT26" s="81"/>
      <c r="BU26" s="9"/>
      <c r="BV26" s="81"/>
      <c r="BW26" s="9"/>
      <c r="BX26" s="81"/>
      <c r="BZ26" s="6"/>
      <c r="CA26" s="71"/>
      <c r="CB26" s="71"/>
      <c r="CC26" s="71"/>
      <c r="CD26" s="71"/>
      <c r="CE26" s="74"/>
    </row>
    <row r="27" spans="1:83" x14ac:dyDescent="0.25">
      <c r="A27" s="66"/>
      <c r="B27" s="5"/>
      <c r="C27" s="5"/>
      <c r="D27" s="41"/>
      <c r="E27" s="41"/>
      <c r="F27" s="5"/>
      <c r="G27" s="41"/>
      <c r="H27" s="5"/>
      <c r="I27" s="5"/>
      <c r="J27" s="67"/>
      <c r="K27" s="4"/>
      <c r="L27" s="4"/>
      <c r="M27" s="4"/>
      <c r="N27" s="6"/>
      <c r="O27" s="6"/>
      <c r="P27" s="7"/>
      <c r="Q27" s="8"/>
      <c r="R27" s="8"/>
      <c r="S27" s="8"/>
      <c r="T27" s="6"/>
      <c r="U27" s="8"/>
      <c r="V27" s="4"/>
      <c r="W27" s="8"/>
      <c r="X27" s="8"/>
      <c r="Y27" s="8"/>
      <c r="Z27" s="6"/>
      <c r="AA27" s="6"/>
      <c r="AB27" s="8"/>
      <c r="AC27" s="8"/>
      <c r="AD27" s="4"/>
      <c r="AE27" s="4"/>
      <c r="AF27" s="8"/>
      <c r="AG27" s="8"/>
      <c r="AH27" s="7"/>
      <c r="AI27" s="9"/>
      <c r="AJ27" s="9"/>
      <c r="AK27" s="4"/>
      <c r="AL27" s="4"/>
      <c r="AM27" s="4"/>
      <c r="AN27" s="4"/>
      <c r="AO27" s="6"/>
      <c r="AP27" s="10"/>
      <c r="AQ27" s="7"/>
      <c r="AR27" s="7"/>
      <c r="AS27" s="7"/>
      <c r="AT27" s="8"/>
      <c r="AU27" s="8"/>
      <c r="AV27" s="7"/>
      <c r="AW27" s="7"/>
      <c r="AX27" s="7"/>
      <c r="AY27" s="7"/>
      <c r="AZ27" s="4"/>
      <c r="BA27" s="8"/>
      <c r="BB27" s="8"/>
      <c r="BC27" s="7"/>
      <c r="BD27" s="8"/>
      <c r="BE27" s="11"/>
      <c r="BG27" s="12"/>
      <c r="BH27" s="12"/>
      <c r="BI27" s="12"/>
      <c r="BJ27" s="12"/>
      <c r="BK27" s="12"/>
      <c r="BL27" s="13"/>
      <c r="BM27" s="13"/>
      <c r="BN27" s="13"/>
      <c r="BQ27" s="9"/>
      <c r="BR27" s="9"/>
      <c r="BS27" s="9"/>
      <c r="BT27" s="81"/>
      <c r="BU27" s="9"/>
      <c r="BV27" s="81"/>
      <c r="BW27" s="9"/>
      <c r="BX27" s="81"/>
      <c r="BZ27" s="6"/>
      <c r="CA27" s="71"/>
      <c r="CB27" s="71"/>
      <c r="CC27" s="71"/>
      <c r="CD27" s="71"/>
      <c r="CE27" s="74"/>
    </row>
    <row r="28" spans="1:83" x14ac:dyDescent="0.25">
      <c r="A28" s="66"/>
      <c r="B28" s="5"/>
      <c r="C28" s="5"/>
      <c r="D28" s="41"/>
      <c r="E28" s="41"/>
      <c r="F28" s="5"/>
      <c r="G28" s="41"/>
      <c r="H28" s="5"/>
      <c r="I28" s="5"/>
      <c r="J28" s="67"/>
      <c r="K28" s="4"/>
      <c r="L28" s="4"/>
      <c r="M28" s="4"/>
      <c r="N28" s="6"/>
      <c r="O28" s="6"/>
      <c r="P28" s="7"/>
      <c r="Q28" s="8"/>
      <c r="R28" s="8"/>
      <c r="S28" s="8"/>
      <c r="T28" s="6"/>
      <c r="U28" s="8"/>
      <c r="V28" s="4"/>
      <c r="W28" s="8"/>
      <c r="X28" s="8"/>
      <c r="Y28" s="8"/>
      <c r="Z28" s="6"/>
      <c r="AA28" s="6"/>
      <c r="AB28" s="8"/>
      <c r="AC28" s="8"/>
      <c r="AD28" s="4"/>
      <c r="AE28" s="4"/>
      <c r="AF28" s="8"/>
      <c r="AG28" s="8"/>
      <c r="AH28" s="7"/>
      <c r="AI28" s="9"/>
      <c r="AJ28" s="9"/>
      <c r="AK28" s="4"/>
      <c r="AL28" s="4"/>
      <c r="AM28" s="4"/>
      <c r="AN28" s="4"/>
      <c r="AO28" s="6"/>
      <c r="AP28" s="10"/>
      <c r="AQ28" s="7"/>
      <c r="AR28" s="7"/>
      <c r="AS28" s="7"/>
      <c r="AT28" s="8"/>
      <c r="AU28" s="8"/>
      <c r="AV28" s="7"/>
      <c r="AW28" s="7"/>
      <c r="AX28" s="7"/>
      <c r="AY28" s="7"/>
      <c r="AZ28" s="4"/>
      <c r="BA28" s="8"/>
      <c r="BB28" s="8"/>
      <c r="BC28" s="7"/>
      <c r="BD28" s="8"/>
      <c r="BE28" s="11"/>
      <c r="BG28" s="12"/>
      <c r="BH28" s="12"/>
      <c r="BI28" s="12"/>
      <c r="BJ28" s="12"/>
      <c r="BK28" s="12"/>
      <c r="BL28" s="13"/>
      <c r="BM28" s="13"/>
      <c r="BN28" s="13"/>
      <c r="BQ28" s="9"/>
      <c r="BR28" s="9"/>
      <c r="BS28" s="9"/>
      <c r="BT28" s="81"/>
      <c r="BU28" s="9"/>
      <c r="BV28" s="81"/>
      <c r="BW28" s="9"/>
      <c r="BX28" s="81"/>
      <c r="BZ28" s="6"/>
      <c r="CA28" s="71"/>
      <c r="CB28" s="71"/>
      <c r="CC28" s="71"/>
      <c r="CD28" s="71"/>
      <c r="CE28" s="74"/>
    </row>
  </sheetData>
  <sortState ref="A8:CE18">
    <sortCondition descending="1" ref="CE8:CE18"/>
  </sortState>
  <mergeCells count="5">
    <mergeCell ref="BI6:BN6"/>
    <mergeCell ref="BS6:BT6"/>
    <mergeCell ref="BU6:BV6"/>
    <mergeCell ref="BW6:BX6"/>
    <mergeCell ref="BZ6:CE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Rosimir Mateev</dc:creator>
  <cp:lastModifiedBy>Rosimir Mateev</cp:lastModifiedBy>
  <dcterms:created xsi:type="dcterms:W3CDTF">2018-10-15T21:22:20Z</dcterms:created>
  <dcterms:modified xsi:type="dcterms:W3CDTF">2018-10-28T09:06:49Z</dcterms:modified>
</cp:coreProperties>
</file>